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00101 - Rekonstrukce a ..." sheetId="2" r:id="rId2"/>
    <sheet name="2300103-011 - Stavební část" sheetId="3" r:id="rId3"/>
    <sheet name="2300103-012 - Elektro" sheetId="4" r:id="rId4"/>
    <sheet name="2300103-021 - Stavební část" sheetId="5" r:id="rId5"/>
    <sheet name="2300103-022 - Elektro" sheetId="6" r:id="rId6"/>
    <sheet name="2300103-031 - Stavební čá..." sheetId="7" r:id="rId7"/>
    <sheet name="2300103-032 - Stavební čá..." sheetId="8" r:id="rId8"/>
    <sheet name="2300103-033 - Elektro - u..." sheetId="9" r:id="rId9"/>
    <sheet name="2300103-041 - Stavební čá..." sheetId="10" r:id="rId10"/>
    <sheet name="2300103-042 - Stavební čá..." sheetId="11" r:id="rId11"/>
    <sheet name="2300103-043 - Elektro - u..." sheetId="12" r:id="rId12"/>
    <sheet name="2300105-051 - Stavební čá..." sheetId="13" r:id="rId13"/>
    <sheet name="2300103-052 - Elektro - k..." sheetId="14" r:id="rId14"/>
    <sheet name="2300103-061 - Stavební čá..." sheetId="15" r:id="rId15"/>
    <sheet name="2300103-062 - Elektro - u..." sheetId="16" r:id="rId16"/>
    <sheet name="2300103-081 - Stavební čá..." sheetId="17" r:id="rId17"/>
    <sheet name="2300103-082 - Stavební čá..." sheetId="18" r:id="rId18"/>
    <sheet name="2300103-083 - Elektro - u..." sheetId="19" r:id="rId19"/>
    <sheet name="2300104 - VRN" sheetId="20" r:id="rId20"/>
  </sheets>
  <definedNames>
    <definedName name="_xlnm.Print_Area" localSheetId="0">'Rekapitulace stavby'!$D$4:$AO$76,'Rekapitulace stavby'!$C$82:$AQ$122</definedName>
    <definedName name="_xlnm._FilterDatabase" localSheetId="1" hidden="1">'2300101 - Rekonstrukce a ...'!$C$140:$K$1538</definedName>
    <definedName name="_xlnm.Print_Area" localSheetId="1">'2300101 - Rekonstrukce a ...'!$C$4:$J$76,'2300101 - Rekonstrukce a ...'!$C$82:$J$122,'2300101 - Rekonstrukce a ...'!$C$128:$J$1538</definedName>
    <definedName name="_xlnm._FilterDatabase" localSheetId="2" hidden="1">'2300103-011 - Stavební část'!$C$138:$K$225</definedName>
    <definedName name="_xlnm.Print_Area" localSheetId="2">'2300103-011 - Stavební část'!$C$4:$J$76,'2300103-011 - Stavební část'!$C$82:$J$116,'2300103-011 - Stavební část'!$C$122:$J$225</definedName>
    <definedName name="_xlnm._FilterDatabase" localSheetId="3" hidden="1">'2300103-012 - Elektro'!$C$131:$K$146</definedName>
    <definedName name="_xlnm.Print_Area" localSheetId="3">'2300103-012 - Elektro'!$C$4:$J$76,'2300103-012 - Elektro'!$C$82:$J$109,'2300103-012 - Elektro'!$C$115:$J$146</definedName>
    <definedName name="_xlnm._FilterDatabase" localSheetId="4" hidden="1">'2300103-021 - Stavební část'!$C$137:$K$211</definedName>
    <definedName name="_xlnm.Print_Area" localSheetId="4">'2300103-021 - Stavební část'!$C$4:$J$76,'2300103-021 - Stavební část'!$C$82:$J$115,'2300103-021 - Stavební část'!$C$121:$J$211</definedName>
    <definedName name="_xlnm._FilterDatabase" localSheetId="5" hidden="1">'2300103-022 - Elektro'!$C$129:$K$140</definedName>
    <definedName name="_xlnm.Print_Area" localSheetId="5">'2300103-022 - Elektro'!$C$4:$J$76,'2300103-022 - Elektro'!$C$82:$J$107,'2300103-022 - Elektro'!$C$113:$J$140</definedName>
    <definedName name="_xlnm._FilterDatabase" localSheetId="6" hidden="1">'2300103-031 - Stavební čá...'!$C$137:$K$219</definedName>
    <definedName name="_xlnm.Print_Area" localSheetId="6">'2300103-031 - Stavební čá...'!$C$4:$J$76,'2300103-031 - Stavební čá...'!$C$82:$J$115,'2300103-031 - Stavební čá...'!$C$121:$J$219</definedName>
    <definedName name="_xlnm._FilterDatabase" localSheetId="7" hidden="1">'2300103-032 - Stavební čá...'!$C$132:$K$188</definedName>
    <definedName name="_xlnm.Print_Area" localSheetId="7">'2300103-032 - Stavební čá...'!$C$4:$J$76,'2300103-032 - Stavební čá...'!$C$82:$J$110,'2300103-032 - Stavební čá...'!$C$116:$J$188</definedName>
    <definedName name="_xlnm._FilterDatabase" localSheetId="8" hidden="1">'2300103-033 - Elektro - u...'!$C$131:$K$146</definedName>
    <definedName name="_xlnm.Print_Area" localSheetId="8">'2300103-033 - Elektro - u...'!$C$4:$J$76,'2300103-033 - Elektro - u...'!$C$82:$J$109,'2300103-033 - Elektro - u...'!$C$115:$J$146</definedName>
    <definedName name="_xlnm._FilterDatabase" localSheetId="9" hidden="1">'2300103-041 - Stavební čá...'!$C$137:$K$216</definedName>
    <definedName name="_xlnm.Print_Area" localSheetId="9">'2300103-041 - Stavební čá...'!$C$4:$J$76,'2300103-041 - Stavební čá...'!$C$82:$J$115,'2300103-041 - Stavební čá...'!$C$121:$J$216</definedName>
    <definedName name="_xlnm._FilterDatabase" localSheetId="10" hidden="1">'2300103-042 - Stavební čá...'!$C$137:$K$212</definedName>
    <definedName name="_xlnm.Print_Area" localSheetId="10">'2300103-042 - Stavební čá...'!$C$4:$J$76,'2300103-042 - Stavební čá...'!$C$82:$J$115,'2300103-042 - Stavební čá...'!$C$121:$J$212</definedName>
    <definedName name="_xlnm._FilterDatabase" localSheetId="11" hidden="1">'2300103-043 - Elektro - u...'!$C$131:$K$146</definedName>
    <definedName name="_xlnm.Print_Area" localSheetId="11">'2300103-043 - Elektro - u...'!$C$4:$J$76,'2300103-043 - Elektro - u...'!$C$82:$J$109,'2300103-043 - Elektro - u...'!$C$115:$J$146</definedName>
    <definedName name="_xlnm._FilterDatabase" localSheetId="12" hidden="1">'2300105-051 - Stavební čá...'!$C$137:$K$213</definedName>
    <definedName name="_xlnm.Print_Area" localSheetId="12">'2300105-051 - Stavební čá...'!$C$4:$J$76,'2300105-051 - Stavební čá...'!$C$82:$J$115,'2300105-051 - Stavební čá...'!$C$121:$J$213</definedName>
    <definedName name="_xlnm._FilterDatabase" localSheetId="13" hidden="1">'2300103-052 - Elektro - k...'!$C$129:$K$140</definedName>
    <definedName name="_xlnm.Print_Area" localSheetId="13">'2300103-052 - Elektro - k...'!$C$4:$J$76,'2300103-052 - Elektro - k...'!$C$82:$J$107,'2300103-052 - Elektro - k...'!$C$113:$J$140</definedName>
    <definedName name="_xlnm._FilterDatabase" localSheetId="14" hidden="1">'2300103-061 - Stavební čá...'!$C$137:$K$218</definedName>
    <definedName name="_xlnm.Print_Area" localSheetId="14">'2300103-061 - Stavební čá...'!$C$4:$J$76,'2300103-061 - Stavební čá...'!$C$82:$J$115,'2300103-061 - Stavební čá...'!$C$121:$J$218</definedName>
    <definedName name="_xlnm._FilterDatabase" localSheetId="15" hidden="1">'2300103-062 - Elektro - u...'!$C$131:$K$146</definedName>
    <definedName name="_xlnm.Print_Area" localSheetId="15">'2300103-062 - Elektro - u...'!$C$4:$J$76,'2300103-062 - Elektro - u...'!$C$82:$J$109,'2300103-062 - Elektro - u...'!$C$115:$J$146</definedName>
    <definedName name="_xlnm._FilterDatabase" localSheetId="16" hidden="1">'2300103-081 - Stavební čá...'!$C$137:$K$218</definedName>
    <definedName name="_xlnm.Print_Area" localSheetId="16">'2300103-081 - Stavební čá...'!$C$4:$J$76,'2300103-081 - Stavební čá...'!$C$82:$J$115,'2300103-081 - Stavební čá...'!$C$121:$J$218</definedName>
    <definedName name="_xlnm._FilterDatabase" localSheetId="17" hidden="1">'2300103-082 - Stavební čá...'!$C$137:$K$210</definedName>
    <definedName name="_xlnm.Print_Area" localSheetId="17">'2300103-082 - Stavební čá...'!$C$4:$J$76,'2300103-082 - Stavební čá...'!$C$82:$J$115,'2300103-082 - Stavební čá...'!$C$121:$J$210</definedName>
    <definedName name="_xlnm._FilterDatabase" localSheetId="18" hidden="1">'2300103-083 - Elektro - u...'!$C$131:$K$146</definedName>
    <definedName name="_xlnm.Print_Area" localSheetId="18">'2300103-083 - Elektro - u...'!$C$4:$J$76,'2300103-083 - Elektro - u...'!$C$82:$J$109,'2300103-083 - Elektro - u...'!$C$115:$J$146</definedName>
    <definedName name="_xlnm._FilterDatabase" localSheetId="19" hidden="1">'2300104 - VRN'!$C$120:$K$137</definedName>
    <definedName name="_xlnm.Print_Area" localSheetId="19">'2300104 - VRN'!$C$4:$J$76,'2300104 - VRN'!$C$82:$J$102,'2300104 - VRN'!$C$108:$J$137</definedName>
    <definedName name="_xlnm.Print_Titles" localSheetId="0">'Rekapitulace stavby'!$92:$92</definedName>
    <definedName name="_xlnm.Print_Titles" localSheetId="1">'2300101 - Rekonstrukce a ...'!$140:$140</definedName>
    <definedName name="_xlnm.Print_Titles" localSheetId="2">'2300103-011 - Stavební část'!$138:$138</definedName>
    <definedName name="_xlnm.Print_Titles" localSheetId="3">'2300103-012 - Elektro'!$131:$131</definedName>
    <definedName name="_xlnm.Print_Titles" localSheetId="4">'2300103-021 - Stavební část'!$137:$137</definedName>
    <definedName name="_xlnm.Print_Titles" localSheetId="5">'2300103-022 - Elektro'!$129:$129</definedName>
    <definedName name="_xlnm.Print_Titles" localSheetId="6">'2300103-031 - Stavební čá...'!$137:$137</definedName>
    <definedName name="_xlnm.Print_Titles" localSheetId="7">'2300103-032 - Stavební čá...'!$132:$132</definedName>
    <definedName name="_xlnm.Print_Titles" localSheetId="8">'2300103-033 - Elektro - u...'!$131:$131</definedName>
    <definedName name="_xlnm.Print_Titles" localSheetId="9">'2300103-041 - Stavební čá...'!$137:$137</definedName>
    <definedName name="_xlnm.Print_Titles" localSheetId="10">'2300103-042 - Stavební čá...'!$137:$137</definedName>
    <definedName name="_xlnm.Print_Titles" localSheetId="11">'2300103-043 - Elektro - u...'!$131:$131</definedName>
    <definedName name="_xlnm.Print_Titles" localSheetId="12">'2300105-051 - Stavební čá...'!$137:$137</definedName>
    <definedName name="_xlnm.Print_Titles" localSheetId="13">'2300103-052 - Elektro - k...'!$129:$129</definedName>
    <definedName name="_xlnm.Print_Titles" localSheetId="14">'2300103-061 - Stavební čá...'!$137:$137</definedName>
    <definedName name="_xlnm.Print_Titles" localSheetId="15">'2300103-062 - Elektro - u...'!$131:$131</definedName>
    <definedName name="_xlnm.Print_Titles" localSheetId="16">'2300103-081 - Stavební čá...'!$137:$137</definedName>
    <definedName name="_xlnm.Print_Titles" localSheetId="17">'2300103-082 - Stavební čá...'!$137:$137</definedName>
    <definedName name="_xlnm.Print_Titles" localSheetId="18">'2300103-083 - Elektro - u...'!$131:$131</definedName>
    <definedName name="_xlnm.Print_Titles" localSheetId="19">'2300104 - VRN'!$120:$120</definedName>
  </definedNames>
  <calcPr fullCalcOnLoad="1"/>
</workbook>
</file>

<file path=xl/sharedStrings.xml><?xml version="1.0" encoding="utf-8"?>
<sst xmlns="http://schemas.openxmlformats.org/spreadsheetml/2006/main" count="26680" uniqueCount="2393">
  <si>
    <t>Export Komplet</t>
  </si>
  <si>
    <t/>
  </si>
  <si>
    <t>2.0</t>
  </si>
  <si>
    <t>ZAMOK</t>
  </si>
  <si>
    <t>False</t>
  </si>
  <si>
    <t>{edde44b3-3bdc-43ac-b054-39a7bb3739ba}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</si>
  <si>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</si>
  <si>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</si>
  <si>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</si>
  <si>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</si>
  <si>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</si>
  <si>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</si>
  <si>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</si>
  <si>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</si>
  <si>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2300100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</si>
  <si>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</si>
  <si>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</si>
  <si>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silno a slaboproudé instalace, WC pro imobilní - ZŠ Ivanovice na Hané</t>
  </si>
  <si>
    <t>KSO:</t>
  </si>
  <si>
    <t>CC-CZ:</t>
  </si>
  <si>
    <t>Místo:</t>
  </si>
  <si>
    <t>Ivanovice na Hané, ul. Tyršova  218/4</t>
  </si>
  <si>
    <t>Datum:</t>
  </si>
  <si>
    <t>6. 12. 2023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</si>
  <si>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</si>
  <si>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</si>
  <si>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</si>
  <si>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</si>
  <si>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</si>
  <si>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</si>
  <si>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</si>
  <si>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</si>
  <si>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</si>
  <si>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</si>
  <si>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</si>
  <si>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</si>
  <si>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</si>
  <si>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</si>
  <si>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</si>
  <si>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</si>
  <si>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</si>
  <si>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</si>
  <si>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</si>
  <si>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</si>
  <si>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</si>
  <si>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</si>
  <si>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</si>
  <si>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</si>
  <si>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</si>
  <si>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</si>
  <si>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</si>
  <si>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</si>
  <si>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</si>
  <si>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</si>
  <si>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</si>
  <si>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</si>
  <si>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</si>
  <si>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</si>
  <si>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</si>
  <si>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</si>
  <si>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</si>
  <si>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</si>
  <si>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</si>
  <si>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</si>
  <si>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</si>
  <si>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</si>
  <si>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</si>
  <si>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</si>
  <si>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</si>
  <si>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</si>
  <si>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</si>
  <si>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</si>
  <si>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</si>
  <si>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</si>
  <si>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</si>
  <si>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</si>
  <si>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</si>
  <si>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</si>
  <si>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</si>
  <si>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2300101</t>
  </si>
  <si>
    <t>Rekonstrukce a modernizace sociálek v 1.PP,1.NP a 2.NP</t>
  </si>
  <si>
    <t>STA</t>
  </si>
  <si>
    <t>1</t>
  </si>
  <si>
    <t>{bf4c0855-b2ea-4a71-859e-c4ff9b296634}</t>
  </si>
  <si>
    <t>2</t>
  </si>
  <si>
    <t>2300103</t>
  </si>
  <si>
    <t>Stavební úpravy, rekonstrukce silno a slaboproudé instalace</t>
  </si>
  <si>
    <t>{6588dc43-89e1-46da-9fa8-8ece86b23f7a}</t>
  </si>
  <si>
    <t>2300103-01</t>
  </si>
  <si>
    <t>Učebna informatiky m.č.027a</t>
  </si>
  <si>
    <t>Soupis</t>
  </si>
  <si>
    <t>{6f40e0eb-775b-4cc5-b73a-c25213a2fd6f}</t>
  </si>
  <si>
    <t>2300103-011</t>
  </si>
  <si>
    <t>Stavební část</t>
  </si>
  <si>
    <t>3</t>
  </si>
  <si>
    <t>{15624b02-1158-409a-8d92-7d9b0ca6aec7}</t>
  </si>
  <si>
    <t>2300103-012</t>
  </si>
  <si>
    <t>Elektro</t>
  </si>
  <si>
    <t>{a96b039d-0c3a-4142-b68b-883b0ba6a07f}</t>
  </si>
  <si>
    <t>2300103-02</t>
  </si>
  <si>
    <t>Cvičná kuchyň m.č.0.36</t>
  </si>
  <si>
    <t>{bda1c57c-0a48-4d76-a20f-568e88e806b7}</t>
  </si>
  <si>
    <t>2300103-021</t>
  </si>
  <si>
    <t>{96a42348-94d9-4b5f-87ea-73428868647c}</t>
  </si>
  <si>
    <t>2300103-022</t>
  </si>
  <si>
    <t>{860d511e-9b3d-49df-a56f-4ee7dde34795}</t>
  </si>
  <si>
    <t>2300103-03</t>
  </si>
  <si>
    <t>Učebna jazyků m.č.0.39 a kabinet cizích jazyků m.č.1.12</t>
  </si>
  <si>
    <t>{1d905377-e34b-4d17-b7e3-fe1042e1c47f}</t>
  </si>
  <si>
    <t>2300103-031</t>
  </si>
  <si>
    <t>Stavební část - učebna jazyků m.č.0.39</t>
  </si>
  <si>
    <t>{e8c1b725-b038-4cbb-9cf7-5af9b586a754}</t>
  </si>
  <si>
    <t>2300103-032</t>
  </si>
  <si>
    <t>Stavební část - kabinet cizích jazyků m.č.1.12</t>
  </si>
  <si>
    <t>{863ae15f-81f2-4ad1-bcd0-4c8d23a8f189}</t>
  </si>
  <si>
    <t>2300103-033</t>
  </si>
  <si>
    <t>Elektro - učebna jazyků m.č.0.39 a kabinet cizích jazyků m.č.1.12</t>
  </si>
  <si>
    <t>{ff200a9a-d9ed-4140-a3c8-1651a5df261b}</t>
  </si>
  <si>
    <t>2300103-04</t>
  </si>
  <si>
    <t>Učebna přírodopisu m.č.1.10 a kabinet přírodopisu m.č.1.11</t>
  </si>
  <si>
    <t>{74d30fde-9b76-49cf-93bf-df54768d5342}</t>
  </si>
  <si>
    <t>2300103-041</t>
  </si>
  <si>
    <t>Stavební část - učebna přírodopisu m.č.1.10</t>
  </si>
  <si>
    <t>{cceef89a-15d9-4792-b56d-3a47cb4fb65c}</t>
  </si>
  <si>
    <t>2300103-042</t>
  </si>
  <si>
    <t>Stavební část - kabinet  přírodopisu m.č.1.11</t>
  </si>
  <si>
    <t>{66b8b025-2673-473d-853e-e4c53521da80}</t>
  </si>
  <si>
    <t>2300103-043</t>
  </si>
  <si>
    <t>Elektro - učebna přírodopisu m.č.1.10 a kabinet přírodopisu m.č.1.11</t>
  </si>
  <si>
    <t>{c5bb8d08-4f95-42f1-9ed7-d8540185487c}</t>
  </si>
  <si>
    <t>2300103-05</t>
  </si>
  <si>
    <t>Kabinet informatiky m.č.1.12</t>
  </si>
  <si>
    <t>{054e01f7-d7ee-43ee-bfcb-55deac276c85}</t>
  </si>
  <si>
    <t>2300105-051</t>
  </si>
  <si>
    <t>Stavební část - kabinet informatiky m.č.1.12</t>
  </si>
  <si>
    <t>{6f7b1eea-b6a6-455b-855f-4d7d042c0fb1}</t>
  </si>
  <si>
    <t>2300103-052</t>
  </si>
  <si>
    <t>Elektro - kabinet informatiky m.č.1.12</t>
  </si>
  <si>
    <t>{29bb9b00-ecda-4409-b449-0e737349ed3c}</t>
  </si>
  <si>
    <t>2300103-06</t>
  </si>
  <si>
    <t>Učebna jazyků m.č.1.14</t>
  </si>
  <si>
    <t>{2b85a9ac-e79e-41c9-a03f-6416dc69c44e}</t>
  </si>
  <si>
    <t>2300103-061</t>
  </si>
  <si>
    <t>Stavební část - učebna jazyků m.č.1.14</t>
  </si>
  <si>
    <t>{d2995996-f2e1-4163-a3b5-017e242671b1}</t>
  </si>
  <si>
    <t>2300103-062</t>
  </si>
  <si>
    <t>Elektro - učebna jazyků m.č.1.14</t>
  </si>
  <si>
    <t>{b18c36f3-549e-413a-b065-c8344aa62a63}</t>
  </si>
  <si>
    <t>2300103-08</t>
  </si>
  <si>
    <t>Učebna chemie m.č.2.10 a kabinet chemie m.č.2.11</t>
  </si>
  <si>
    <t>{a706cea1-176d-435b-bced-77a0ea32e366}</t>
  </si>
  <si>
    <t>2300103-081</t>
  </si>
  <si>
    <t>Stavební část - učebna chemie m.č.2.10</t>
  </si>
  <si>
    <t>{411c8a30-2184-4dce-b767-8c1e244d5474}</t>
  </si>
  <si>
    <t>2300103-082</t>
  </si>
  <si>
    <t>Stavební část - kabinet chemie m.č.2.11</t>
  </si>
  <si>
    <t>{6a5a6abb-8848-465d-9833-4fca6ce9685b}</t>
  </si>
  <si>
    <t>2300103-083</t>
  </si>
  <si>
    <t>Elektro - učebna chemie m.č.2.10 a kabinet chemie m.č.2.11</t>
  </si>
  <si>
    <t>{e566449e-bc37-45f6-98d8-df94a1b90cef}</t>
  </si>
  <si>
    <t>2300104</t>
  </si>
  <si>
    <t>VRN</t>
  </si>
  <si>
    <t>{a5079921-f8ec-441c-8a25-582dd024f8e9}</t>
  </si>
  <si>
    <t>KRYCÍ LIST SOUPISU PRACÍ</t>
  </si>
  <si>
    <t>Objekt:</t>
  </si>
  <si>
    <t>2300101 - Rekonstrukce a modernizace sociálek v 1.PP,1.NP a 2.NP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</si>
  <si>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</si>
  <si>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</si>
  <si>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</si>
  <si>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</si>
  <si>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</si>
  <si>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</si>
  <si>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</si>
  <si>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</si>
  <si>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</si>
  <si>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</si>
  <si>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</si>
  <si>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</si>
  <si>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</si>
  <si>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</si>
  <si>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720 - Zdravotechnika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</si>
  <si>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</si>
  <si>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</si>
  <si>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</si>
  <si>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</si>
  <si>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</si>
  <si>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</si>
  <si>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763 - Konstrukce suché výstavby</t>
  </si>
  <si>
    <t xml:space="preserve">    766 - 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</si>
  <si>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</si>
  <si>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</si>
  <si>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</si>
  <si>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</si>
  <si>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</si>
  <si>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</si>
  <si>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</si>
  <si>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</si>
  <si>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</si>
  <si>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</si>
  <si>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</si>
  <si>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</si>
  <si>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</si>
  <si>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</si>
  <si>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</si>
  <si>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</si>
  <si>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</si>
  <si>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</si>
  <si>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</si>
  <si>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</si>
  <si>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</si>
  <si>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</si>
  <si>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</si>
  <si>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</si>
  <si>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</si>
  <si>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139711111</t>
  </si>
  <si>
    <t>Vykopávky v uzavřených prostorech v hornině třídy těžitelnosti I skupiny 1 až 3 ručně</t>
  </si>
  <si>
    <t>m3</t>
  </si>
  <si>
    <t>4</t>
  </si>
  <si>
    <t>-1247045633</t>
  </si>
  <si>
    <t>Online PSC</t>
  </si>
  <si>
    <t>https://podminky.urs.cz/item/CS_URS_2023_02/139711111</t>
  </si>
  <si>
    <t>VV</t>
  </si>
  <si>
    <t>"podkladní beton pro ležatou kanalizaci a napojení na stávající řad"</t>
  </si>
  <si>
    <t>"1.PP"</t>
  </si>
  <si>
    <t>(2,8+2,0)*0,6*0,7</t>
  </si>
  <si>
    <t>Součet</t>
  </si>
  <si>
    <t>162211311</t>
  </si>
  <si>
    <t>Vodorovné přemístění výkopku z horniny třídy těžitelnosti I skupiny 1 až 3 stavebním kolečkem do 10 m</t>
  </si>
  <si>
    <t>-1115026420</t>
  </si>
  <si>
    <t>https://podminky.urs.cz/item/CS_URS_2023_02/162211311</t>
  </si>
  <si>
    <t>162211319</t>
  </si>
  <si>
    <t>Příplatek k vodorovnému přemístění výkopku z horniny třídy těžitelnosti I skupiny 1 až 3 stavebním kolečkem za každých dalších 10 m</t>
  </si>
  <si>
    <t>128325626</t>
  </si>
  <si>
    <t>https://podminky.urs.cz/item/CS_URS_2023_02/162211319</t>
  </si>
  <si>
    <t>2,016*3 "Přepočtené koeficientem množství</t>
  </si>
  <si>
    <t>162751117</t>
  </si>
  <si>
    <t>Vodorovné přemístění přes 9 000 do 10000 m výkopku/sypaniny z horniny třídy těžitelnosti I skupiny 1 až 3</t>
  </si>
  <si>
    <t>-1923420883</t>
  </si>
  <si>
    <t>https://podminky.urs.cz/item/CS_URS_2023_02/162751117</t>
  </si>
  <si>
    <t>5</t>
  </si>
  <si>
    <t>171251201</t>
  </si>
  <si>
    <t>Uložení sypaniny na skládky nebo meziskládky</t>
  </si>
  <si>
    <t>-154644084</t>
  </si>
  <si>
    <t>https://podminky.urs.cz/item/CS_URS_2023_02/171251201</t>
  </si>
  <si>
    <t>6</t>
  </si>
  <si>
    <t>171201221</t>
  </si>
  <si>
    <t>Poplatek za uložení na skládce (skládkovné) zeminy a kamení kód odpadu 17 05 04</t>
  </si>
  <si>
    <t>t</t>
  </si>
  <si>
    <t>1158608964</t>
  </si>
  <si>
    <t>https://podminky.urs.cz/item/CS_URS_2023_02/171201221</t>
  </si>
  <si>
    <t>2,016*1,85</t>
  </si>
  <si>
    <t>7</t>
  </si>
  <si>
    <t>175111101</t>
  </si>
  <si>
    <t>Obsypání potrubí ručně sypaninou bez prohození sítem, uloženou do 3 m</t>
  </si>
  <si>
    <t>-1050988268</t>
  </si>
  <si>
    <t>"ležaté kanalizaci a napojení na stávající řad"</t>
  </si>
  <si>
    <t>(2,8+2,0)*0,6*0,6</t>
  </si>
  <si>
    <t>8</t>
  </si>
  <si>
    <t>M</t>
  </si>
  <si>
    <t>58337310</t>
  </si>
  <si>
    <t>štěrkopísek frakce 0/4</t>
  </si>
  <si>
    <t>-764738864</t>
  </si>
  <si>
    <t>1,728*2,0</t>
  </si>
  <si>
    <t>Zakládání</t>
  </si>
  <si>
    <t>9</t>
  </si>
  <si>
    <t>271572211</t>
  </si>
  <si>
    <t>Podsyp pod základové konstrukce se zhutněním z netříděného štěrkopísku</t>
  </si>
  <si>
    <t>-132038074</t>
  </si>
  <si>
    <t>"ležatou kanalizaci a napojení na stávající řad"</t>
  </si>
  <si>
    <t>(2,8+2,0)*0,6*0,1</t>
  </si>
  <si>
    <t>Svislé a kompletní konstrukce</t>
  </si>
  <si>
    <t>10</t>
  </si>
  <si>
    <t>317168022</t>
  </si>
  <si>
    <t>Překlad keramický plochý š 145 mm dl 1250 mm</t>
  </si>
  <si>
    <t>kus</t>
  </si>
  <si>
    <t>-374818201</t>
  </si>
  <si>
    <t>"1.PP" 3</t>
  </si>
  <si>
    <t>11</t>
  </si>
  <si>
    <t>317941121</t>
  </si>
  <si>
    <t>Osazování ocelových válcovaných nosníků na zdivu I, IE, U, UE nebo L do č 12</t>
  </si>
  <si>
    <t>-1616568151</t>
  </si>
  <si>
    <t>"1,PP"</t>
  </si>
  <si>
    <t>"nad otvor průchodu v příčce tl.80mm - 2xL40x40x5, l=1,3m" 1,3*2*0,00297</t>
  </si>
  <si>
    <t>"nad otvor dveří 70 v příčce tl.80mm - 2xL40x40x5, l=1,0m" 1,0*2*0,00297</t>
  </si>
  <si>
    <t>13010416</t>
  </si>
  <si>
    <t>úhelník ocelový rovnostranný jakost 11 375 40x40x5mm</t>
  </si>
  <si>
    <t>1592789210</t>
  </si>
  <si>
    <t>"nad otvor průchodu v příčce tl.80mm - 2xL40x40x5, l=1,3m" 1,3*2*0,00297*1,1</t>
  </si>
  <si>
    <t>"nad otvor dveří 70 v příčce tl.80mm - 2xL40x40x5, l=1,0m" 1,0*2*0,00297*1,1</t>
  </si>
  <si>
    <t>13</t>
  </si>
  <si>
    <t>342244101</t>
  </si>
  <si>
    <t>Příčka z cihel děrovaných do P10 na maltu M5 tloušťky 80 mm</t>
  </si>
  <si>
    <t>m2</t>
  </si>
  <si>
    <t>262313106</t>
  </si>
  <si>
    <t>(3,25+1,185)*2,3</t>
  </si>
  <si>
    <t>-0,7*2,0</t>
  </si>
  <si>
    <t>1,88*3,3</t>
  </si>
  <si>
    <t>-1,0*2,0</t>
  </si>
  <si>
    <t>14</t>
  </si>
  <si>
    <t>342244111</t>
  </si>
  <si>
    <t>Příčka z cihel děrovaných do P10 na maltu M5 tloušťky 115 mm</t>
  </si>
  <si>
    <t>1366226155</t>
  </si>
  <si>
    <t>2,42*3,4*2</t>
  </si>
  <si>
    <t>15</t>
  </si>
  <si>
    <t>342244121</t>
  </si>
  <si>
    <t>Příčka z cihel děrovaných do P10 na maltu M5 tloušťky 140 mm</t>
  </si>
  <si>
    <t>893806696</t>
  </si>
  <si>
    <t>5,61*3,4</t>
  </si>
  <si>
    <t>-0,8*2,0*2</t>
  </si>
  <si>
    <t>-0,9*2,0</t>
  </si>
  <si>
    <t>16</t>
  </si>
  <si>
    <t>342291111</t>
  </si>
  <si>
    <t>Ukotvení příček montážní polyuretanovou pěnou tl příčky do 100 mm</t>
  </si>
  <si>
    <t>m</t>
  </si>
  <si>
    <t>1500160020</t>
  </si>
  <si>
    <t>"tl.80mm"</t>
  </si>
  <si>
    <t xml:space="preserve">"1.PP" </t>
  </si>
  <si>
    <t>2,3*2</t>
  </si>
  <si>
    <t>3,4</t>
  </si>
  <si>
    <t>"tl.115mm"</t>
  </si>
  <si>
    <t>3,4*4</t>
  </si>
  <si>
    <t>"tl.140mmů</t>
  </si>
  <si>
    <t>3,4*2</t>
  </si>
  <si>
    <t>17</t>
  </si>
  <si>
    <t>346272256</t>
  </si>
  <si>
    <t>Přizdívka z pórobetonových tvárnic tl 150 mm</t>
  </si>
  <si>
    <t>-1809022647</t>
  </si>
  <si>
    <t>"přizdívka závěsné kce WC"</t>
  </si>
  <si>
    <t>1,93*1,35</t>
  </si>
  <si>
    <t>2,47*1,35</t>
  </si>
  <si>
    <t>1,77*1,35</t>
  </si>
  <si>
    <t>"1.NP"</t>
  </si>
  <si>
    <t>1,0*1,25</t>
  </si>
  <si>
    <t>1,45*1,55</t>
  </si>
  <si>
    <t>0,9*1,25*2</t>
  </si>
  <si>
    <t>"2.NP"</t>
  </si>
  <si>
    <t>Úpravy povrchů, podlahy a osazování výplní</t>
  </si>
  <si>
    <t>18</t>
  </si>
  <si>
    <t>612321341</t>
  </si>
  <si>
    <t>Vápenocementová omítka štuková dvouvrstvá vnitřních stěn nanášená strojně</t>
  </si>
  <si>
    <t>2135232984</t>
  </si>
  <si>
    <t>"032" (6,235*2+3,115*2)*1,3-2,36*0,87+(2,36+0,87*2)*0,25</t>
  </si>
  <si>
    <t>"032a" (3,25*2+1,085*2)*0,1</t>
  </si>
  <si>
    <t>"033" (3,25*2+2,47*2)*1,3-2,03*0,87+(2,03+0,87*2)*0,25</t>
  </si>
  <si>
    <t>(2,985*2+1,88*2)*1,3</t>
  </si>
  <si>
    <t>"033b" (1,77*2+2,42*2)*1,3</t>
  </si>
  <si>
    <t>"043" 5,61*3,3-0,8*2,0*2-0,9*2,0</t>
  </si>
  <si>
    <t>"1.8"</t>
  </si>
  <si>
    <t>(1,45*2+1,0*2)*0,12</t>
  </si>
  <si>
    <t>(2,89*2+3,35*2)*1,25-2,36*0,87+(2,36+0,87*2)*0,25</t>
  </si>
  <si>
    <t>(2,69*2+2,03*2+0,15*2)*1,25</t>
  </si>
  <si>
    <t>(1,4*2+0,77*2)*1,25</t>
  </si>
  <si>
    <t>"1.9"</t>
  </si>
  <si>
    <t>(1,45*2+3,35*2)*1,25-2,03*0,87+(2,03+0,87*2)*0,25</t>
  </si>
  <si>
    <t>(1,45*2+1,29*2)*1,25</t>
  </si>
  <si>
    <t>(0,8*2+1,29*2)*1,25</t>
  </si>
  <si>
    <t>(1,85*2+2,69*2)*1,25</t>
  </si>
  <si>
    <t>(0,9*2+1,4*2)*1,25</t>
  </si>
  <si>
    <t>(1,665*2+0,795*2)*1,25</t>
  </si>
  <si>
    <t>"2.8"</t>
  </si>
  <si>
    <t>"2.9"</t>
  </si>
  <si>
    <t>19</t>
  </si>
  <si>
    <t>612321391</t>
  </si>
  <si>
    <t>Příplatek k vápenocementové omítce vnitřních stěn za každých dalších 5 mm tloušťky strojně</t>
  </si>
  <si>
    <t>1033074598</t>
  </si>
  <si>
    <t>244,225*3</t>
  </si>
  <si>
    <t>20</t>
  </si>
  <si>
    <t>612331311</t>
  </si>
  <si>
    <t>Cementová omítka hrubá jednovrstvá zatřená vnitřních stěn nanášená strojně</t>
  </si>
  <si>
    <t>340438197</t>
  </si>
  <si>
    <t>"pod keramický obklad"</t>
  </si>
  <si>
    <t>"032" (6,235*2+3,115*2)*2,2-0,7*2,0-0,8*2,0</t>
  </si>
  <si>
    <t>"032a" (3,25*2+1,085*2)*2,2-0,7*2,0</t>
  </si>
  <si>
    <t>"033" (3,25*2+2,47*2)*2,2-1,0*2</t>
  </si>
  <si>
    <t>(2,985*2+1,88*2)*2,2-1,0*2-0,8*2,0</t>
  </si>
  <si>
    <t>"033b" (1,77*2+2,42*2)*2,2-0,9*2,0</t>
  </si>
  <si>
    <t>(1,45*2+1,0*2)*2,0-0,6*2,0</t>
  </si>
  <si>
    <t>(2,89*2+3,35*2)*2,0-0,6*2,0-0,78*2,0+(0,78+2,0*2)*0,1</t>
  </si>
  <si>
    <t>(2,69*2+2,03*2+0,15*2)*2,0-0,6*2,0-0,78*2,0-0,8*2,0</t>
  </si>
  <si>
    <t>(1,4*2+0,77*2)*2,0-0,6*2,0</t>
  </si>
  <si>
    <t>(1,45*2+3,35*2)*2,0-0,6*2,0*3-0,78*2,0+(0,78+2,0*2)*0,1</t>
  </si>
  <si>
    <t>(1,45*2+1,29*2)*2,0-0,6*2,0</t>
  </si>
  <si>
    <t>(0,8*2+1,29*2)*2,0-0,6*2,0</t>
  </si>
  <si>
    <t>(1,85*2+2,69*2)*2,0-0,6*2,0*2-0,78*2,0-0,8*2,0</t>
  </si>
  <si>
    <t>(0,9*2+1,4*2)*2,0-0,6*2,0</t>
  </si>
  <si>
    <t>(1,665*2+0,795*2)*2,0-0,6*2,0</t>
  </si>
  <si>
    <t>612331391</t>
  </si>
  <si>
    <t>Příplatek k cementové omítce vnitřních stěn za každých dalších 5 mm tloušťky strojně</t>
  </si>
  <si>
    <t>592729449</t>
  </si>
  <si>
    <t>356,856*3</t>
  </si>
  <si>
    <t>22</t>
  </si>
  <si>
    <t>619991011</t>
  </si>
  <si>
    <t>Obalení konstrukcí a prvků fólií přilepenou lepící páskou</t>
  </si>
  <si>
    <t>-469023423</t>
  </si>
  <si>
    <t>"2,36x0,87 - 1ks" 2,36*0,87</t>
  </si>
  <si>
    <t>"2,03x0,87 - 1ks" 2,03*0,87</t>
  </si>
  <si>
    <t>23</t>
  </si>
  <si>
    <t>619995001</t>
  </si>
  <si>
    <t>Začištění omítek kolem oken, dveří, podlah nebo obkladů</t>
  </si>
  <si>
    <t>726669589</t>
  </si>
  <si>
    <t>"nad soklem keramické dlažby"</t>
  </si>
  <si>
    <t>"043" (0,35+6,365+1,25+2,1+1,25+0,65+0,5+0,5+0,4+1,25+9,05+1,75+0,9+2,0)-1,45-0,8*2-0,9-0,8</t>
  </si>
  <si>
    <t>"1.13" (8,2*2+4,6*2+0,6+0,65+0,6+1,25+1,2)-0,8*3-0,795-1,5-1,5</t>
  </si>
  <si>
    <t>"1.13a" (2,55+12,9+0,1+0,95+4,65+2,2+17,6)-1,5-0,795*2-0,8*2+0,3*2-0,79-0,9</t>
  </si>
  <si>
    <t>"nad obklady"</t>
  </si>
  <si>
    <t>"032" (6,235*2+3,115*2)-0,7-0,8</t>
  </si>
  <si>
    <t>"032a" (3,25*2+1,085*2)-0,7</t>
  </si>
  <si>
    <t>"033" (3,25*2+2,47*2)-1,0</t>
  </si>
  <si>
    <t>(2,985*2+1,88*2)-1,0-0,8</t>
  </si>
  <si>
    <t>"033b" (1,77*2+2,42*2)-0,9</t>
  </si>
  <si>
    <t>(1,45*2+1,0*2)-0,6</t>
  </si>
  <si>
    <t>(2,89*2+3,35*2)-0,6-0,78</t>
  </si>
  <si>
    <t>(2,69*2+2,03*2+0,15*2)-0,6-0,78-0,8</t>
  </si>
  <si>
    <t>(1,4*2+0,77*2)-0,6</t>
  </si>
  <si>
    <t>(1,45*2+3,35*2)-0,6*3-0,78</t>
  </si>
  <si>
    <t>(1,45*2+1,29*2)-0,6</t>
  </si>
  <si>
    <t>(0,8*2+1,29*2)-0,6</t>
  </si>
  <si>
    <t>(1,85*2+2,69*2)-0,6*2-0,78-0,8</t>
  </si>
  <si>
    <t>(0,9*2+1,4*2)-0,6</t>
  </si>
  <si>
    <t>(1,665*2+0,795*2)-0,6</t>
  </si>
  <si>
    <t>24</t>
  </si>
  <si>
    <t>631312141</t>
  </si>
  <si>
    <t>Doplnění rýh v dosavadních mazaninách betonem prostým</t>
  </si>
  <si>
    <t>1077934452</t>
  </si>
  <si>
    <t>"po ležaté kanalizaci a napojení na stávající řad"</t>
  </si>
  <si>
    <t>(2,8+2,0)*0,6*0,15</t>
  </si>
  <si>
    <t>25</t>
  </si>
  <si>
    <t>631362021</t>
  </si>
  <si>
    <t>Výztuž mazanin svařovanými sítěmi Kari</t>
  </si>
  <si>
    <t>894318031</t>
  </si>
  <si>
    <t>"o6-100/100"</t>
  </si>
  <si>
    <t>(2,8+2,0)*0,6*0,007</t>
  </si>
  <si>
    <t>26</t>
  </si>
  <si>
    <t>632451214</t>
  </si>
  <si>
    <t>Potěr cementový samonivelační litý C20 tl do 50 mm</t>
  </si>
  <si>
    <t>-1892146217</t>
  </si>
  <si>
    <t>"032" 15,2</t>
  </si>
  <si>
    <t>"032a" 3,3</t>
  </si>
  <si>
    <t>"033" 13,6</t>
  </si>
  <si>
    <t>"033b" 4,24</t>
  </si>
  <si>
    <t>27</t>
  </si>
  <si>
    <t>632481213</t>
  </si>
  <si>
    <t>Separační vrstva z PE fólie</t>
  </si>
  <si>
    <t>102332318</t>
  </si>
  <si>
    <t>28</t>
  </si>
  <si>
    <t>634112123</t>
  </si>
  <si>
    <t>Obvodová dilatace podlahovým páskem z pěnového PE s fólií mezi stěnou a mazaninou nebo potěrem v 80 mm</t>
  </si>
  <si>
    <t>-1792775548</t>
  </si>
  <si>
    <t>"032" (6,235*2+3,115*2)</t>
  </si>
  <si>
    <t>"032a" (3,25*2+1,085*2)</t>
  </si>
  <si>
    <t>"033" (3,25*2+2,47*2)</t>
  </si>
  <si>
    <t>(2,985*2+1,88*2)</t>
  </si>
  <si>
    <t>"033b" (1,77*2+2,42*2)</t>
  </si>
  <si>
    <t>29</t>
  </si>
  <si>
    <t>642942111</t>
  </si>
  <si>
    <t>Osazování zárubní nebo rámů dveřních kovových do 2,5 m2 na MC</t>
  </si>
  <si>
    <t>1381257631</t>
  </si>
  <si>
    <t>"Z1 - 70/125 - 1ks" 1</t>
  </si>
  <si>
    <t>"Z2 - 80/175 - 2ks" 2</t>
  </si>
  <si>
    <t>"Z3 - 90/175 - 1ks" 1</t>
  </si>
  <si>
    <t>30</t>
  </si>
  <si>
    <t>55331486</t>
  </si>
  <si>
    <t>zárubeň jednokřídlá ocelová pro zdění tl stěny 110-150mm rozměru 700/1970, 2100mm</t>
  </si>
  <si>
    <t>1017684031</t>
  </si>
  <si>
    <t>31</t>
  </si>
  <si>
    <t>55331487</t>
  </si>
  <si>
    <t>zárubeň jednokřídlá ocelová pro zdění tl stěny 110-150mm rozměru 800/1970, 2100mm</t>
  </si>
  <si>
    <t>-855924519</t>
  </si>
  <si>
    <t>32</t>
  </si>
  <si>
    <t>55331493</t>
  </si>
  <si>
    <t>zárubeň jednokřídlá ocelová pro zdění tl stěny 160-200mm rozměru 900/1970, 2100mm</t>
  </si>
  <si>
    <t>678291761</t>
  </si>
  <si>
    <t>Ostatní konstrukce a práce, bourání</t>
  </si>
  <si>
    <t>33</t>
  </si>
  <si>
    <t>919735123</t>
  </si>
  <si>
    <t>Řezání stávajícího betonového krytu hl do 150 mm</t>
  </si>
  <si>
    <t>940163116</t>
  </si>
  <si>
    <t>2,8+2,0+0,6*2</t>
  </si>
  <si>
    <t>34</t>
  </si>
  <si>
    <t>949101111</t>
  </si>
  <si>
    <t>Lešení pomocné pro objekty pozemních staveb s lešeňovou podlahou v do 1,9 m zatížení do 150 kg/m2</t>
  </si>
  <si>
    <t>1977599580</t>
  </si>
  <si>
    <t>"043" 5,61*1,5</t>
  </si>
  <si>
    <t>"1.8" 16,54</t>
  </si>
  <si>
    <t>"1.9" 18,0</t>
  </si>
  <si>
    <t>"2.8" 16,54</t>
  </si>
  <si>
    <t>"2.9" 18,0</t>
  </si>
  <si>
    <t>35</t>
  </si>
  <si>
    <t>952901111</t>
  </si>
  <si>
    <t>Vyčištění budov bytové a občanské výstavby při výšce podlaží do 4 m</t>
  </si>
  <si>
    <t>-1442561468</t>
  </si>
  <si>
    <t>"043" 33,68</t>
  </si>
  <si>
    <t>"východ z budovy"</t>
  </si>
  <si>
    <t>1,77*1,0</t>
  </si>
  <si>
    <t>1,77*6,45</t>
  </si>
  <si>
    <t>"1.13" 42,38</t>
  </si>
  <si>
    <t>"1.13a" 29,14</t>
  </si>
  <si>
    <t>" východ z budovy" 25,0</t>
  </si>
  <si>
    <t>"2.13a" 29,71</t>
  </si>
  <si>
    <t>36</t>
  </si>
  <si>
    <t>962031132</t>
  </si>
  <si>
    <t>Bourání příček z cihel pálených na MVC tl do 100 mm</t>
  </si>
  <si>
    <t>-605138062</t>
  </si>
  <si>
    <t>2,345*3,4-0,8*2,0</t>
  </si>
  <si>
    <t>1,945*3,3-0,8*2,0</t>
  </si>
  <si>
    <t>0,6*3,4*2-0,6*2,0</t>
  </si>
  <si>
    <t>1,4*3,4*2-0,6*2,0</t>
  </si>
  <si>
    <t>1,5*3,4-0,6*2,0</t>
  </si>
  <si>
    <t>37</t>
  </si>
  <si>
    <t>962031133</t>
  </si>
  <si>
    <t>Bourání příček z cihel pálených na MVC tl do 150 mm</t>
  </si>
  <si>
    <t>1200380289</t>
  </si>
  <si>
    <t>(0,575+0,1)*3,4</t>
  </si>
  <si>
    <t>38</t>
  </si>
  <si>
    <t>962032231</t>
  </si>
  <si>
    <t>Bourání zdiva z cihel pálených nebo vápenopískových na MV nebo MVC přes 1 m3</t>
  </si>
  <si>
    <t>1699983962</t>
  </si>
  <si>
    <t>(5,61*3,4-0,8*2,0*2)*0,4</t>
  </si>
  <si>
    <t>0,15*0,15*3,4</t>
  </si>
  <si>
    <t>39</t>
  </si>
  <si>
    <t>965042141</t>
  </si>
  <si>
    <t>Bourání podkladů pod dlažby nebo mazanin betonových nebo z litého asfaltu tl do 100 mm pl přes 4 m2</t>
  </si>
  <si>
    <t>-1026185830</t>
  </si>
  <si>
    <t>"032" 19,61*0,1</t>
  </si>
  <si>
    <t>"033" 16,33*0,1</t>
  </si>
  <si>
    <t>40</t>
  </si>
  <si>
    <t>965042231</t>
  </si>
  <si>
    <t>Bourání podkladů pod dlažby nebo mazanin betonových nebo z litého asfaltu tl přes 100 mm pl do 4 m2</t>
  </si>
  <si>
    <t>652552509</t>
  </si>
  <si>
    <t>41</t>
  </si>
  <si>
    <t>965046111</t>
  </si>
  <si>
    <t>Broušení stávajících betonových podlah úběr do 3 mm</t>
  </si>
  <si>
    <t>-1632869832</t>
  </si>
  <si>
    <t>"1.8" 16,43</t>
  </si>
  <si>
    <t>"1.9" 17,54</t>
  </si>
  <si>
    <t>"1.13a" 28,75</t>
  </si>
  <si>
    <t>"2.8" 16,43</t>
  </si>
  <si>
    <t>"2.9" 17,54</t>
  </si>
  <si>
    <t>42</t>
  </si>
  <si>
    <t>965046119</t>
  </si>
  <si>
    <t>Příplatek k broušení stávajících betonových podlah za každý další 1 mm úběru</t>
  </si>
  <si>
    <t>1087737714</t>
  </si>
  <si>
    <t>172,75*2</t>
  </si>
  <si>
    <t>43</t>
  </si>
  <si>
    <t>965049112</t>
  </si>
  <si>
    <t>Příplatek k bourání betonových mazanin za bourání mazanin se svařovanou sítí tl přes 100 mm</t>
  </si>
  <si>
    <t>-318275566</t>
  </si>
  <si>
    <t>44</t>
  </si>
  <si>
    <t>965081213</t>
  </si>
  <si>
    <t>Bourání podlah z dlaždic keramických nebo xylolitových tl do 10 mm plochy přes 1 m2</t>
  </si>
  <si>
    <t>-1265542351</t>
  </si>
  <si>
    <t>"032" 19,61</t>
  </si>
  <si>
    <t>"033" 16,33</t>
  </si>
  <si>
    <t>45</t>
  </si>
  <si>
    <t>965081611</t>
  </si>
  <si>
    <t>Odsekání soklíků rovných</t>
  </si>
  <si>
    <t>-952807157</t>
  </si>
  <si>
    <t>46</t>
  </si>
  <si>
    <t>968072455</t>
  </si>
  <si>
    <t>Vybourání kovových dveřních zárubní pl do 2 m2</t>
  </si>
  <si>
    <t>444432592</t>
  </si>
  <si>
    <t>"60" 2</t>
  </si>
  <si>
    <t>"80" 2</t>
  </si>
  <si>
    <t>47</t>
  </si>
  <si>
    <t>969031111</t>
  </si>
  <si>
    <t>Vybourání vnitřního ocelového potrubí do DN 50</t>
  </si>
  <si>
    <t>-1909678112</t>
  </si>
  <si>
    <t>https://podminky.urs.cz/item/CS_URS_2023_02/969031111</t>
  </si>
  <si>
    <t>"stávající rozvod vody" 24,0</t>
  </si>
  <si>
    <t>48</t>
  </si>
  <si>
    <t>969041112</t>
  </si>
  <si>
    <t>Vybourání vnitřního plastového potrubí přes DN 50 do DN 100</t>
  </si>
  <si>
    <t>2001593151</t>
  </si>
  <si>
    <t>https://podminky.urs.cz/item/CS_URS_2023_02/969041112</t>
  </si>
  <si>
    <t>"stávajíci splašková kanalizace" 20,5</t>
  </si>
  <si>
    <t>49</t>
  </si>
  <si>
    <t>971042261</t>
  </si>
  <si>
    <t>Vybourání otvorů v betonových příčkách a zdech pl do 0,0225 m2 tl do 600 mm</t>
  </si>
  <si>
    <t>-1982111178</t>
  </si>
  <si>
    <t>"prostup pro ležatou kanalizaci DN110 - m.č.32 a m.č.33" 1</t>
  </si>
  <si>
    <t>50</t>
  </si>
  <si>
    <t>973031324</t>
  </si>
  <si>
    <t>Vysekání kapes ve zdivu cihelném na MV nebo MVC pl do 0,10 m2 hl do 150 mm</t>
  </si>
  <si>
    <t>1425373357</t>
  </si>
  <si>
    <t>"hlava pro překlad 2xL540x40x5 nad otvor průchodu v příčce tl.80mm" 1</t>
  </si>
  <si>
    <t>51</t>
  </si>
  <si>
    <t>978013191</t>
  </si>
  <si>
    <t>Otlučení (osekání) vnitřní vápenné nebo vápenocementové omítky stěn v rozsahu do 100 %</t>
  </si>
  <si>
    <t>2059110525</t>
  </si>
  <si>
    <t>"032"</t>
  </si>
  <si>
    <t>(2,12*2+2,2*2)*1,3</t>
  </si>
  <si>
    <t>(0,78*2+1,4*2)*1,3</t>
  </si>
  <si>
    <t>(3,115*2+3,77*2)*1,3-2,36*0,87+(2,36+0,87*2)*0,25</t>
  </si>
  <si>
    <t>"033"</t>
  </si>
  <si>
    <t>(1,73*2+0,6*2)*1,3</t>
  </si>
  <si>
    <t>(1,94*2+2,125*2)*1,3</t>
  </si>
  <si>
    <t>(0,785*2+1,5*2)*1,3</t>
  </si>
  <si>
    <t>(3,75*2+2,47*2)*1,3-2,03*0,87+(1,3+0,87*2)*0,25</t>
  </si>
  <si>
    <t>52</t>
  </si>
  <si>
    <t>978059541</t>
  </si>
  <si>
    <t>Odsekání a odebrání obkladů stěn z vnitřních obkládaček plochy přes 1 m2</t>
  </si>
  <si>
    <t>334261311</t>
  </si>
  <si>
    <t>(2,12*2+2,2*2)*2,0-0,8*2,0*2-0,6*2,0</t>
  </si>
  <si>
    <t>(0,78*2+1,4*2)*2,0-0,6*2,0</t>
  </si>
  <si>
    <t>(3,115*2+3,77*2)*2,0-0,8*2,0</t>
  </si>
  <si>
    <t>(1,73*2+0,6)*2,0</t>
  </si>
  <si>
    <t>(1,94*2+2,125*2)*2,0-0,8*2,0-0,78*2,0-0,6*2,0</t>
  </si>
  <si>
    <t>(0,785*2+1,5*2)*2,0-0,78*2,0</t>
  </si>
  <si>
    <t>(3,75*2+2,47*2)*2,0-0,78*2,0</t>
  </si>
  <si>
    <t>(2,69*2+2,03*2+0,15*2)*2,0-0,6*2,0-0,8*2,0-0,8*2,0</t>
  </si>
  <si>
    <t>997</t>
  </si>
  <si>
    <t>Přesun sutě</t>
  </si>
  <si>
    <t>53</t>
  </si>
  <si>
    <t>997013216</t>
  </si>
  <si>
    <t>Vnitrostaveništní doprava suti a vybouraných hmot pro budovy v do 21 m ručně</t>
  </si>
  <si>
    <t>-717321656</t>
  </si>
  <si>
    <t>54</t>
  </si>
  <si>
    <t>997013501</t>
  </si>
  <si>
    <t>Odvoz suti a vybouraných hmot na skládku nebo meziskládku do 1 km se složením</t>
  </si>
  <si>
    <t>1637294844</t>
  </si>
  <si>
    <t>55</t>
  </si>
  <si>
    <t>997013509</t>
  </si>
  <si>
    <t>Příplatek k odvozu suti a vybouraných hmot na skládku ZKD 1 km přes 1 km</t>
  </si>
  <si>
    <t>1200712046</t>
  </si>
  <si>
    <t>69,841*11 "Přepočtené koeficientem množství</t>
  </si>
  <si>
    <t>56</t>
  </si>
  <si>
    <t>997013861</t>
  </si>
  <si>
    <t>Poplatek za uložení stavebního odpadu na recyklační skládce (skládkovné) z prostého betonu kód odpadu 17 01 01</t>
  </si>
  <si>
    <t>-271764222</t>
  </si>
  <si>
    <t>https://podminky.urs.cz/item/CS_URS_2023_02/997013861</t>
  </si>
  <si>
    <t>7,907+0,95+0,013+0,06+11,062</t>
  </si>
  <si>
    <t>57</t>
  </si>
  <si>
    <t>997013863</t>
  </si>
  <si>
    <t>Poplatek za uložení stavebního odpadu na recyklační skládce (skládkovné) cihelného kód odpadu 17 01 02</t>
  </si>
  <si>
    <t>-1828426429</t>
  </si>
  <si>
    <t>https://podminky.urs.cz/item/CS_URS_2023_02/997013863</t>
  </si>
  <si>
    <t>15,973</t>
  </si>
  <si>
    <t>58</t>
  </si>
  <si>
    <t>997013867</t>
  </si>
  <si>
    <t>Poplatek za uložení stavebního odpadu na recyklační skládce (skládkovné) z tašek a keramických výrobků kód odpadu 17 01 03</t>
  </si>
  <si>
    <t>1338981824</t>
  </si>
  <si>
    <t>https://podminky.urs.cz/item/CS_URS_2023_02/997013867</t>
  </si>
  <si>
    <t>7,304+0,742+23,162+1,096</t>
  </si>
  <si>
    <t>59</t>
  </si>
  <si>
    <t>997013811</t>
  </si>
  <si>
    <t>Poplatek za uložení na skládce (skládkovné) stavebního odpadu dřevěného kód odpadu 170 201</t>
  </si>
  <si>
    <t>-456549159</t>
  </si>
  <si>
    <t>0,472</t>
  </si>
  <si>
    <t>60</t>
  </si>
  <si>
    <t>997013813</t>
  </si>
  <si>
    <t>Poplatek za uložení na skládce (skládkovné) stavebního odpadu z plastických hmot kód odpadu 170 203</t>
  </si>
  <si>
    <t>1272676137</t>
  </si>
  <si>
    <t>0,312+0,759+0,015</t>
  </si>
  <si>
    <t>61</t>
  </si>
  <si>
    <t>997013814</t>
  </si>
  <si>
    <t>Poplatek za uložení na skládce (skládkovné) stavebního odpadu izolací kód odpadu 170 604</t>
  </si>
  <si>
    <t>-471273680</t>
  </si>
  <si>
    <t>0,005</t>
  </si>
  <si>
    <t>62</t>
  </si>
  <si>
    <t>997013645</t>
  </si>
  <si>
    <t>Poplatek za uložení na skládce (skládkovné) odpadu asfaltového bez dehtu kód odpadu 17 03 02</t>
  </si>
  <si>
    <t>202594843</t>
  </si>
  <si>
    <t>https://podminky.urs.cz/item/CS_URS_2023_02/997013645</t>
  </si>
  <si>
    <t>0,009</t>
  </si>
  <si>
    <t>998</t>
  </si>
  <si>
    <t>Přesun hmot</t>
  </si>
  <si>
    <t>63</t>
  </si>
  <si>
    <t>998018003</t>
  </si>
  <si>
    <t>Přesun hmot ruční pro budovy v do 24 m</t>
  </si>
  <si>
    <t>1141442842</t>
  </si>
  <si>
    <t>PSV</t>
  </si>
  <si>
    <t>Práce a dodávky PSV</t>
  </si>
  <si>
    <t>720</t>
  </si>
  <si>
    <t>Zdravotechnika</t>
  </si>
  <si>
    <t>64</t>
  </si>
  <si>
    <t>720-01</t>
  </si>
  <si>
    <t>Zednické přípomoce - sekání drážek, bourání prostupů, zapravení prostupů, drážek vč.dodávky materiálu</t>
  </si>
  <si>
    <t>hod</t>
  </si>
  <si>
    <t>1665080905</t>
  </si>
  <si>
    <t>711</t>
  </si>
  <si>
    <t>Izolace proti vodě, vlhkosti a plynům</t>
  </si>
  <si>
    <t>65</t>
  </si>
  <si>
    <t>711111001</t>
  </si>
  <si>
    <t>Provedení izolace proti zemní vlhkosti vodorovné za studena nátěrem penetračním</t>
  </si>
  <si>
    <t>-61789124</t>
  </si>
  <si>
    <t xml:space="preserve">"po příčkách tl.100mm" </t>
  </si>
  <si>
    <t>2,345*0,1</t>
  </si>
  <si>
    <t>1,945*0,1</t>
  </si>
  <si>
    <t>0,6*0,1*2</t>
  </si>
  <si>
    <t>1,4*0,1</t>
  </si>
  <si>
    <t>1,5*0,1</t>
  </si>
  <si>
    <t>"po příčkách tl.150mm"</t>
  </si>
  <si>
    <t>(0,575+0,1)*0,15</t>
  </si>
  <si>
    <t>"po zdivu"</t>
  </si>
  <si>
    <t>5,61*0,4</t>
  </si>
  <si>
    <t>0,15*0,15</t>
  </si>
  <si>
    <t>66</t>
  </si>
  <si>
    <t>11163150</t>
  </si>
  <si>
    <t>lak penetrační asfaltový</t>
  </si>
  <si>
    <t>411362358</t>
  </si>
  <si>
    <t>39,148*0,0003</t>
  </si>
  <si>
    <t>67</t>
  </si>
  <si>
    <t>711131811</t>
  </si>
  <si>
    <t>Odstranění izolace proti zemní vlhkosti vodorovné</t>
  </si>
  <si>
    <t>-590203496</t>
  </si>
  <si>
    <t>"pro ležatou kanalizaci a napojení na stávající řad"</t>
  </si>
  <si>
    <t>(2,8+2,0)*0,45</t>
  </si>
  <si>
    <t>68</t>
  </si>
  <si>
    <t>711141559</t>
  </si>
  <si>
    <t>Provedení izolace proti zemní vlhkosti pásy přitavením vodorovné NAIP</t>
  </si>
  <si>
    <t>-691733010</t>
  </si>
  <si>
    <t>69</t>
  </si>
  <si>
    <t>62836110</t>
  </si>
  <si>
    <t>pás asfaltový natavitelný oxidovaný s vložkou z hliníkové fólie / hliníkové fólie s textilií, se spalitelnou PE folií nebo jemnozrnným minerálním posypem tl 4,0mm</t>
  </si>
  <si>
    <t>-1483009709</t>
  </si>
  <si>
    <t>39,148*1,15</t>
  </si>
  <si>
    <t>70</t>
  </si>
  <si>
    <t>998711103</t>
  </si>
  <si>
    <t>Přesun hmot tonážní pro izolace proti vodě, vlhkosti a plynům v objektech výšky do 60 m</t>
  </si>
  <si>
    <t>-2017787786</t>
  </si>
  <si>
    <t>713</t>
  </si>
  <si>
    <t>Izolace tepelné</t>
  </si>
  <si>
    <t>71</t>
  </si>
  <si>
    <t>713120821</t>
  </si>
  <si>
    <t>Odstranění tepelné izolace podlah volně kladené z polystyrenu tl do 100 mm</t>
  </si>
  <si>
    <t>624221979</t>
  </si>
  <si>
    <t>72</t>
  </si>
  <si>
    <t>713121121</t>
  </si>
  <si>
    <t>Montáž izolace tepelné podlah volně kladenými rohožemi, pásy, dílci, deskami 2 vrstvy</t>
  </si>
  <si>
    <t>1717026489</t>
  </si>
  <si>
    <t>73</t>
  </si>
  <si>
    <t>28372306</t>
  </si>
  <si>
    <t>deska EPS 100 pro trvalé zatížení v tlaku (max. 2000 kg/m2) tl 60mm</t>
  </si>
  <si>
    <t>-2020862887</t>
  </si>
  <si>
    <t>36,34*2,04</t>
  </si>
  <si>
    <t>74</t>
  </si>
  <si>
    <t>998713203</t>
  </si>
  <si>
    <t>Přesun hmot procentní pro izolace tepelné v objektech v do 24 m</t>
  </si>
  <si>
    <t>%</t>
  </si>
  <si>
    <t>-1771162583</t>
  </si>
  <si>
    <t>721</t>
  </si>
  <si>
    <t>Zdravotechnika - vnitřní kanalizace</t>
  </si>
  <si>
    <t>75</t>
  </si>
  <si>
    <t>721-001</t>
  </si>
  <si>
    <t>Úpravy a drobné opravy odpadního potrubí a výůstek při napojování nových zařizovacích předmětů na stávající rozvod kanalizace sociálek v 1.NP m.č.1.8 a 1.9</t>
  </si>
  <si>
    <t>924108328</t>
  </si>
  <si>
    <t>"umývadlo" 4</t>
  </si>
  <si>
    <t>"WC" 6</t>
  </si>
  <si>
    <t>"pisoár" 4</t>
  </si>
  <si>
    <t>"výlevka" 1</t>
  </si>
  <si>
    <t>76</t>
  </si>
  <si>
    <t>721-002</t>
  </si>
  <si>
    <t>Úpravy a drobné opravy odpadního potrubí a výústek při napojování nových zařizovacích předmětů na stávající rozvod kanalizace sociálek v 1.NP m.č.2.8 a 2.9</t>
  </si>
  <si>
    <t>-535392959</t>
  </si>
  <si>
    <t>77</t>
  </si>
  <si>
    <t>721171905</t>
  </si>
  <si>
    <t>Potrubí z PP vsazení odbočky do hrdla DN 110</t>
  </si>
  <si>
    <t>976682985</t>
  </si>
  <si>
    <t>"DN50" 3</t>
  </si>
  <si>
    <t>"DN110" 3</t>
  </si>
  <si>
    <t>78</t>
  </si>
  <si>
    <t>721173401</t>
  </si>
  <si>
    <t>Potrubí kanalizační z PVC SN 4 svodné DN 110</t>
  </si>
  <si>
    <t>343428037</t>
  </si>
  <si>
    <t>4,8+1,0*5</t>
  </si>
  <si>
    <t>79</t>
  </si>
  <si>
    <t>721174042</t>
  </si>
  <si>
    <t>Potrubí kanalizační z PP připojovací DN 40</t>
  </si>
  <si>
    <t>-506440033</t>
  </si>
  <si>
    <t>1,0+0,8+1,4+0,15*2</t>
  </si>
  <si>
    <t>"umývadlo" 0,4*4</t>
  </si>
  <si>
    <t>"umývadlo invalidní" 0,4</t>
  </si>
  <si>
    <t>"pisoár" 0,15*2</t>
  </si>
  <si>
    <t>80</t>
  </si>
  <si>
    <t>721174043</t>
  </si>
  <si>
    <t>Potrubí kanalizační z PP připojovací DN 50</t>
  </si>
  <si>
    <t>-211728465</t>
  </si>
  <si>
    <t>2,6+2,1</t>
  </si>
  <si>
    <t>81</t>
  </si>
  <si>
    <t>721174045</t>
  </si>
  <si>
    <t>Potrubí kanalizační z PP připojovací DN 110</t>
  </si>
  <si>
    <t>-60473648</t>
  </si>
  <si>
    <t>0,8+0,5</t>
  </si>
  <si>
    <t>"WC" 0,4*4</t>
  </si>
  <si>
    <t>"WC invalidní" 0,4</t>
  </si>
  <si>
    <t>"výlevka" 0,4</t>
  </si>
  <si>
    <t>82</t>
  </si>
  <si>
    <t>721194104</t>
  </si>
  <si>
    <t>Vyvedení a upevnění odpadních výpustek DN 40</t>
  </si>
  <si>
    <t>2018688580</t>
  </si>
  <si>
    <t>"umývadlo invalidní" 1</t>
  </si>
  <si>
    <t>"pisoár" 2</t>
  </si>
  <si>
    <t>83</t>
  </si>
  <si>
    <t>721194109</t>
  </si>
  <si>
    <t>Vyvedení a upevnění odpadních výpustek DN 100</t>
  </si>
  <si>
    <t>-438923322</t>
  </si>
  <si>
    <t>"WC" 4</t>
  </si>
  <si>
    <t>"WC invalidní" 1</t>
  </si>
  <si>
    <t>84</t>
  </si>
  <si>
    <t>721220801</t>
  </si>
  <si>
    <t>Demontáž uzávěrek zápachových DN 70</t>
  </si>
  <si>
    <t>275952219</t>
  </si>
  <si>
    <t>"1.PP" 8</t>
  </si>
  <si>
    <t>"1.NP" 8</t>
  </si>
  <si>
    <t>85</t>
  </si>
  <si>
    <t>721290111</t>
  </si>
  <si>
    <t>Zkouška těsnosti potrubí kanalizace vodou do DN 125</t>
  </si>
  <si>
    <t>-673782040</t>
  </si>
  <si>
    <t>9,8</t>
  </si>
  <si>
    <t>5,8+4,7+3,7</t>
  </si>
  <si>
    <t>86</t>
  </si>
  <si>
    <t>998721203</t>
  </si>
  <si>
    <t>Přesun hmot procentní pro vnitřní kanalizace v objektech v do 24 m</t>
  </si>
  <si>
    <t>1046948599</t>
  </si>
  <si>
    <t>722</t>
  </si>
  <si>
    <t>Zdravotechnika - vnitřní vodovod</t>
  </si>
  <si>
    <t>87</t>
  </si>
  <si>
    <t>722171933</t>
  </si>
  <si>
    <t>Potrubí plastové výměna trub nebo tvarovek D do 25 mm</t>
  </si>
  <si>
    <t>-70655086</t>
  </si>
  <si>
    <t>"S" 2</t>
  </si>
  <si>
    <t>"T" 2</t>
  </si>
  <si>
    <t>88</t>
  </si>
  <si>
    <t>28654102</t>
  </si>
  <si>
    <t>T-kus redukovaný PPR D 25x20x25mm</t>
  </si>
  <si>
    <t>1303880476</t>
  </si>
  <si>
    <t>89</t>
  </si>
  <si>
    <t>722174021</t>
  </si>
  <si>
    <t>Potrubí vodovodní plastové PPR svar polyfuze PN 20 D 16 x 2,7 mm</t>
  </si>
  <si>
    <t>-1503277632</t>
  </si>
  <si>
    <t>"S" 1,0+2,2+0,3+2,5+0,15*2+0,6</t>
  </si>
  <si>
    <t>"T" 1,0*2,2</t>
  </si>
  <si>
    <t>90</t>
  </si>
  <si>
    <t>722174022</t>
  </si>
  <si>
    <t>Potrubí vodovodní plastové PPR svar polyfuze PN 20 D 20 x 3,4 mm</t>
  </si>
  <si>
    <t>1556439260</t>
  </si>
  <si>
    <t>"S" 2,9+2,7+0,2*2+0,3</t>
  </si>
  <si>
    <t>"T" 2,9+2,7+0,3</t>
  </si>
  <si>
    <t>91</t>
  </si>
  <si>
    <t>722174023</t>
  </si>
  <si>
    <t>Potrubí vodovodní plastové PPR svar polyfuze PN 20 D 25 x 4,2 mm</t>
  </si>
  <si>
    <t>-53984038</t>
  </si>
  <si>
    <t>"S" 4,0</t>
  </si>
  <si>
    <t>"T" 4,0</t>
  </si>
  <si>
    <t>92</t>
  </si>
  <si>
    <t>722181231</t>
  </si>
  <si>
    <t>Ochrana vodovodního potrubí přilepenými termoizolačními trubicemi z PE tl do 13 mm DN do 22 mm</t>
  </si>
  <si>
    <t>-1225159070</t>
  </si>
  <si>
    <t>9,1+12,2</t>
  </si>
  <si>
    <t>93</t>
  </si>
  <si>
    <t>722181232</t>
  </si>
  <si>
    <t>Ochrana vodovodního potrubí přilepenými termoizolačními trubicemi z PE tl do 13 mm DN do 45 mm</t>
  </si>
  <si>
    <t>1786381678</t>
  </si>
  <si>
    <t>8,0</t>
  </si>
  <si>
    <t>94</t>
  </si>
  <si>
    <t>722190401</t>
  </si>
  <si>
    <t>Vyvedení a upevnění výpustku do DN 25</t>
  </si>
  <si>
    <t>-1200314717</t>
  </si>
  <si>
    <t>"umývadlo" 2*4</t>
  </si>
  <si>
    <t>"umývadlo invalidní" 2*1</t>
  </si>
  <si>
    <t>"pisoár" 1*2</t>
  </si>
  <si>
    <t>"WC" 1*4</t>
  </si>
  <si>
    <t>"výlevka" 1*2</t>
  </si>
  <si>
    <t>95</t>
  </si>
  <si>
    <t>722290226</t>
  </si>
  <si>
    <t>Zkouška těsnosti vodovodního potrubí závitového do DN 50</t>
  </si>
  <si>
    <t>-1298543737</t>
  </si>
  <si>
    <t>9,1+12,2+8,0</t>
  </si>
  <si>
    <t>96</t>
  </si>
  <si>
    <t>722290234</t>
  </si>
  <si>
    <t>Proplach a dezinfekce vodovodního potrubí do DN 80</t>
  </si>
  <si>
    <t>113285530</t>
  </si>
  <si>
    <t>97</t>
  </si>
  <si>
    <t>722-001</t>
  </si>
  <si>
    <t>Drobný instalační materiál (příchytky, objímky, konzoly atd.)</t>
  </si>
  <si>
    <t>soub.</t>
  </si>
  <si>
    <t>1119284461</t>
  </si>
  <si>
    <t>98</t>
  </si>
  <si>
    <t>722-002</t>
  </si>
  <si>
    <t>Úpravy a drobné opravy vodovodního potrubí a výůstek při napojování nových zařizovacích předmětů na stávající rozvod vodoinstalace sociálek v 1.NP m.č.1.8 a 1.9</t>
  </si>
  <si>
    <t>848104663</t>
  </si>
  <si>
    <t>"výlevka" 2*1</t>
  </si>
  <si>
    <t>99</t>
  </si>
  <si>
    <t>722-003</t>
  </si>
  <si>
    <t>Úpravy a drobné opravy vodovodního potrubí a výůstek při napojování nových zařizovacích předmětů na stávající rozvod vodoinstalace sociálek v 1.NP m.č.2.8 a 2.9</t>
  </si>
  <si>
    <t>1716584590</t>
  </si>
  <si>
    <t>100</t>
  </si>
  <si>
    <t>998722203</t>
  </si>
  <si>
    <t>Přesun hmot procentní pro vnitřní vodovod v objektech v do 24 m</t>
  </si>
  <si>
    <t>-903096508</t>
  </si>
  <si>
    <t>725</t>
  </si>
  <si>
    <t>Zdravotechnika - zařizovací předměty</t>
  </si>
  <si>
    <t>101</t>
  </si>
  <si>
    <t>725110811</t>
  </si>
  <si>
    <t>Demontáž klozetů splachovací s nádrží</t>
  </si>
  <si>
    <t>soubor</t>
  </si>
  <si>
    <t>1144851795</t>
  </si>
  <si>
    <t>"1.PP" 2</t>
  </si>
  <si>
    <t>"1.NP" 6</t>
  </si>
  <si>
    <t>"2.NP" 6</t>
  </si>
  <si>
    <t>102</t>
  </si>
  <si>
    <t>725112022</t>
  </si>
  <si>
    <t>Klozet keramický závěsný na nosné stěny s hlubokým splachováním odpad vodorovný komplet s ovládácí klapkou vč.sedátka</t>
  </si>
  <si>
    <t>-1729599292</t>
  </si>
  <si>
    <t>"1.PP" 4</t>
  </si>
  <si>
    <t>103</t>
  </si>
  <si>
    <t>725112022a</t>
  </si>
  <si>
    <t>Klozet keramický závěsný invalidní na nosné stěny s hlubokým splachováním odpad vodorovný komplet s ovládácí klapkou vč.sedátka invalidního</t>
  </si>
  <si>
    <t>1046823121</t>
  </si>
  <si>
    <t>"1.PP" 1</t>
  </si>
  <si>
    <t>104</t>
  </si>
  <si>
    <t>725121527</t>
  </si>
  <si>
    <t>Pisoárový záchodek automatický s integrovaným napájecím zdrojem</t>
  </si>
  <si>
    <t>527272978</t>
  </si>
  <si>
    <t>"1.NP" 4</t>
  </si>
  <si>
    <t>"2.NP" 4</t>
  </si>
  <si>
    <t>105</t>
  </si>
  <si>
    <t>725122816</t>
  </si>
  <si>
    <t>Demontáž pisoárových stání s nádrží a čtyřmi záchodky</t>
  </si>
  <si>
    <t>-1076465651</t>
  </si>
  <si>
    <t>106</t>
  </si>
  <si>
    <t>725210821</t>
  </si>
  <si>
    <t>Demontáž umyvadel bez výtokových armatur</t>
  </si>
  <si>
    <t>-1729783135</t>
  </si>
  <si>
    <t>107</t>
  </si>
  <si>
    <t>725219102</t>
  </si>
  <si>
    <t>Montáž umyvadla připevněného na šrouby do zdiva</t>
  </si>
  <si>
    <t>-1091636841</t>
  </si>
  <si>
    <t>"umývadlo" 4+4+4</t>
  </si>
  <si>
    <t>108</t>
  </si>
  <si>
    <t>64211056</t>
  </si>
  <si>
    <t>umyvadlo keramické závěsné bílé 650x490mm</t>
  </si>
  <si>
    <t>1300980079</t>
  </si>
  <si>
    <t>109</t>
  </si>
  <si>
    <t>642110541</t>
  </si>
  <si>
    <t>umyvadlo invalidní keramické závěsné s otvorem bílé š 600mm</t>
  </si>
  <si>
    <t>991105328</t>
  </si>
  <si>
    <t>110</t>
  </si>
  <si>
    <t>725330820</t>
  </si>
  <si>
    <t>Demontáž výlevka diturvitová</t>
  </si>
  <si>
    <t>-364106367</t>
  </si>
  <si>
    <t>"1.NP" 1</t>
  </si>
  <si>
    <t>"2.NP" 1</t>
  </si>
  <si>
    <t>111</t>
  </si>
  <si>
    <t>725331111</t>
  </si>
  <si>
    <t>Výlevka bez výtokových armatur keramická se sklopnou plastovou mřížkou 500 mm</t>
  </si>
  <si>
    <t>1870729938</t>
  </si>
  <si>
    <t>112</t>
  </si>
  <si>
    <t>725811160</t>
  </si>
  <si>
    <t>Ventil rohový nástěnný s filtrem G 1/2"+3/4" k WC vč.dopojovací pancéřové hadičky 20cm</t>
  </si>
  <si>
    <t>1366744271</t>
  </si>
  <si>
    <t>"WC" 4+6+6</t>
  </si>
  <si>
    <t>113</t>
  </si>
  <si>
    <t>725813111</t>
  </si>
  <si>
    <t>Ventil rohový G 1/2"+3/4"</t>
  </si>
  <si>
    <t>-1170111989</t>
  </si>
  <si>
    <t>"umývadlo" 2*(4+4+4)</t>
  </si>
  <si>
    <t>"pisoár" 1*(2+4+4)</t>
  </si>
  <si>
    <t>"výlevka" 2*(1+1+1)</t>
  </si>
  <si>
    <t>114</t>
  </si>
  <si>
    <t>725820801</t>
  </si>
  <si>
    <t>Demontáž baterie nástěnné do G 3 / 4</t>
  </si>
  <si>
    <t>-2051861843</t>
  </si>
  <si>
    <t>"výlevka"</t>
  </si>
  <si>
    <t>115</t>
  </si>
  <si>
    <t>725820802</t>
  </si>
  <si>
    <t>Demontáž baterie stojánkové do jednoho otvoru</t>
  </si>
  <si>
    <t>1092907747</t>
  </si>
  <si>
    <t>116</t>
  </si>
  <si>
    <t>725821329</t>
  </si>
  <si>
    <t>Baterie výlevková nástěnná páková s otáčivým kulatým ústím a délkou ramínka 350 mm</t>
  </si>
  <si>
    <t>1952771513</t>
  </si>
  <si>
    <t>117</t>
  </si>
  <si>
    <t>725829131</t>
  </si>
  <si>
    <t>Montáž baterie umyvadlové stojánkové G 1/2" ostatní typ</t>
  </si>
  <si>
    <t>-661838097</t>
  </si>
  <si>
    <t>https://podminky.urs.cz/item/CS_URS_2023_02/725829131</t>
  </si>
  <si>
    <t>118</t>
  </si>
  <si>
    <t>55143991</t>
  </si>
  <si>
    <t>baterie umyvadlová stojánková klasická bez výpusti pevné ústí</t>
  </si>
  <si>
    <t>198980749</t>
  </si>
  <si>
    <t>119</t>
  </si>
  <si>
    <t>551439915</t>
  </si>
  <si>
    <t>baterie umyvadlová nástěnná páková - invalidní</t>
  </si>
  <si>
    <t>121081565</t>
  </si>
  <si>
    <t>120</t>
  </si>
  <si>
    <t>725861102</t>
  </si>
  <si>
    <t>Zápachová uzávěrka pro umyvadla DN 40</t>
  </si>
  <si>
    <t>-931674001</t>
  </si>
  <si>
    <t>121</t>
  </si>
  <si>
    <t>725865411</t>
  </si>
  <si>
    <t>Zápachová uzávěrka pisoárová DN 32/40</t>
  </si>
  <si>
    <t>1233792450</t>
  </si>
  <si>
    <t>122</t>
  </si>
  <si>
    <t>725-001</t>
  </si>
  <si>
    <t>Dvířka 30/30 vč.dodávky revizních dvířek s magnetem pro obložení keramickým obkladem</t>
  </si>
  <si>
    <t>284480228</t>
  </si>
  <si>
    <t>"vodoinstalace" 1</t>
  </si>
  <si>
    <t>"kanalizace" 1</t>
  </si>
  <si>
    <t>123</t>
  </si>
  <si>
    <t>998725203</t>
  </si>
  <si>
    <t>Přesun hmot procentní pro zařizovací předměty v objektech v do 24 m</t>
  </si>
  <si>
    <t>-736259511</t>
  </si>
  <si>
    <t>726</t>
  </si>
  <si>
    <t>Zdravotechnika - předstěnové instalace</t>
  </si>
  <si>
    <t>124</t>
  </si>
  <si>
    <t>726111031</t>
  </si>
  <si>
    <t>Instalační předstěna - klozet s ovládáním zepředu v 1080 mm závěsný do masivní zděné kce</t>
  </si>
  <si>
    <t>1033605954</t>
  </si>
  <si>
    <t>"WC"</t>
  </si>
  <si>
    <t>"WC invalidní"</t>
  </si>
  <si>
    <t>125</t>
  </si>
  <si>
    <t>726191001</t>
  </si>
  <si>
    <t>Zvukoizolační souprava pro klozet a bidet</t>
  </si>
  <si>
    <t>958926073</t>
  </si>
  <si>
    <t>126</t>
  </si>
  <si>
    <t>998726213</t>
  </si>
  <si>
    <t>Přesun hmot procentní pro instalační prefabrikáty v objektech v do 24 m</t>
  </si>
  <si>
    <t>-1827824108</t>
  </si>
  <si>
    <t>763</t>
  </si>
  <si>
    <t>Konstrukce suché výstavby</t>
  </si>
  <si>
    <t>127</t>
  </si>
  <si>
    <t>763135101</t>
  </si>
  <si>
    <t>Montáž SDK kazetového podhledu z kazet 600x600 mm na zavěšenou viditelnou nosnou konstrukci</t>
  </si>
  <si>
    <t>1209774653</t>
  </si>
  <si>
    <t>"032+32a" 15,2+3,3+(3,25+1,185)*0,1</t>
  </si>
  <si>
    <t>128</t>
  </si>
  <si>
    <t>59030570</t>
  </si>
  <si>
    <t>podhled kazetový bez děrování viditelný rastr tl 10mm 600x600mm</t>
  </si>
  <si>
    <t>-1738524228</t>
  </si>
  <si>
    <t>105,864*1,05</t>
  </si>
  <si>
    <t>129</t>
  </si>
  <si>
    <t>998763403</t>
  </si>
  <si>
    <t>Přesun hmot procentní pro sádrokartonové konstrukce v objektech v do 24 m</t>
  </si>
  <si>
    <t>-1481388898</t>
  </si>
  <si>
    <t>766</t>
  </si>
  <si>
    <t xml:space="preserve"> Konstrukce truhlářské</t>
  </si>
  <si>
    <t>130</t>
  </si>
  <si>
    <t>766660001</t>
  </si>
  <si>
    <t>Montáž dveřních křídel otvíravých jednokřídlových š do 0,8 m do ocelové zárubně</t>
  </si>
  <si>
    <t>-1220696035</t>
  </si>
  <si>
    <t>"70" 1</t>
  </si>
  <si>
    <t>"1.NP - stávající demontované dveře vč. kování zpět"</t>
  </si>
  <si>
    <t>"60" 7</t>
  </si>
  <si>
    <t>"2.NP - stávající demontované dveře vč. kování zpět"</t>
  </si>
  <si>
    <t>131</t>
  </si>
  <si>
    <t>61162073</t>
  </si>
  <si>
    <t>dveře jednokřídlé voštinové povrch laminátový plné 700x1970-2100mm</t>
  </si>
  <si>
    <t>455932331</t>
  </si>
  <si>
    <t>132</t>
  </si>
  <si>
    <t>61162074</t>
  </si>
  <si>
    <t>dveře jednokřídlé voštinové povrch laminátový plné 800x1970-2100mm</t>
  </si>
  <si>
    <t>49402621</t>
  </si>
  <si>
    <t>133</t>
  </si>
  <si>
    <t>766660002</t>
  </si>
  <si>
    <t>Montáž dveřních křídel otvíravých jednokřídlových š přes 0,8 m do ocelové zárubně</t>
  </si>
  <si>
    <t>1581497520</t>
  </si>
  <si>
    <t>"90" 1</t>
  </si>
  <si>
    <t>134</t>
  </si>
  <si>
    <t>61162075</t>
  </si>
  <si>
    <t>dveře jednokřídlé voštinové povrch laminátový plné 900x1970-2100mm</t>
  </si>
  <si>
    <t>221743887</t>
  </si>
  <si>
    <t>135</t>
  </si>
  <si>
    <t>766660720</t>
  </si>
  <si>
    <t>Osazení větrací mřížky s vyříznutím otvoru vč. dodávky páru provětávacích dveřních mřížek 600x80mm nerez</t>
  </si>
  <si>
    <t>1647018652</t>
  </si>
  <si>
    <t>136</t>
  </si>
  <si>
    <t>766660729</t>
  </si>
  <si>
    <t>Montáž dveřního interiérového kování - štítku s klikou</t>
  </si>
  <si>
    <t>211557975</t>
  </si>
  <si>
    <t>137</t>
  </si>
  <si>
    <t>766662811</t>
  </si>
  <si>
    <t>Demontáž dveřních prahů u dveří jednokřídlových</t>
  </si>
  <si>
    <t>1939418680</t>
  </si>
  <si>
    <t>138</t>
  </si>
  <si>
    <t>766691914</t>
  </si>
  <si>
    <t>Vyvěšení nebo zavěšení dřevěných křídel dveří pl do 2 m2</t>
  </si>
  <si>
    <t>970423871</t>
  </si>
  <si>
    <t>"1.NP - stávající dveře vč. kování pro zpětné osazení"</t>
  </si>
  <si>
    <t>139</t>
  </si>
  <si>
    <t>766695212</t>
  </si>
  <si>
    <t>Montáž truhlářských prahů dveří jednokřídlových šířky do 10 cm</t>
  </si>
  <si>
    <t>-1902423042</t>
  </si>
  <si>
    <t>140</t>
  </si>
  <si>
    <t>61187116</t>
  </si>
  <si>
    <t>práh dveřní dřevěný dubový tl 20mm dl 620mm š 100mm</t>
  </si>
  <si>
    <t>-1725747048</t>
  </si>
  <si>
    <t>141</t>
  </si>
  <si>
    <t>61187136</t>
  </si>
  <si>
    <t>práh dveřní dřevěný dubový tl 20mm dl 720mm š 100mm</t>
  </si>
  <si>
    <t>864889474</t>
  </si>
  <si>
    <t>142</t>
  </si>
  <si>
    <t>766695213</t>
  </si>
  <si>
    <t>Montáž truhlářských prahů dveří jednokřídlových šířky přes 10 cm</t>
  </si>
  <si>
    <t>-1813470333</t>
  </si>
  <si>
    <t>143</t>
  </si>
  <si>
    <t>61187161</t>
  </si>
  <si>
    <t>práh dveřní dřevěný dubový tl 20mm dl 820mm š 150mm</t>
  </si>
  <si>
    <t>1156485811</t>
  </si>
  <si>
    <t>144</t>
  </si>
  <si>
    <t>61187181</t>
  </si>
  <si>
    <t>práh dveřní dřevěný dubový tl 20mm dl 920mm š 150mm</t>
  </si>
  <si>
    <t>2086994354</t>
  </si>
  <si>
    <t>145</t>
  </si>
  <si>
    <t>766-001b</t>
  </si>
  <si>
    <t>dodávka kování dveří klika/klika nerez - FAB</t>
  </si>
  <si>
    <t>ks</t>
  </si>
  <si>
    <t>-872424777</t>
  </si>
  <si>
    <t>146</t>
  </si>
  <si>
    <t>766-002</t>
  </si>
  <si>
    <t>D+MTŽ invalidního madla nerez na křídlo dveří</t>
  </si>
  <si>
    <t>1723258581</t>
  </si>
  <si>
    <t>"dveře 90" 1</t>
  </si>
  <si>
    <t>147</t>
  </si>
  <si>
    <t>766-003</t>
  </si>
  <si>
    <t>D+MTŽ invalidní madlo vodorovné sklopné nerez, l=800mm - N1</t>
  </si>
  <si>
    <t>-975209867</t>
  </si>
  <si>
    <t>148</t>
  </si>
  <si>
    <t>766-004</t>
  </si>
  <si>
    <t>D+MTŽ invalidní madlo vodorovné se svislou částí pevné, nerez, l=600mm - N2</t>
  </si>
  <si>
    <t>728082627</t>
  </si>
  <si>
    <t>149</t>
  </si>
  <si>
    <t>766-005</t>
  </si>
  <si>
    <t>D+MTŽ dávkovač mýdla, nerez - N3</t>
  </si>
  <si>
    <t>-257398725</t>
  </si>
  <si>
    <t>150</t>
  </si>
  <si>
    <t>766-006</t>
  </si>
  <si>
    <t>D+MTŽ zásobník toaletního papíru, návin 30cm, uzamykatelný, nerez - N4</t>
  </si>
  <si>
    <t>1018373330</t>
  </si>
  <si>
    <t>"1.PP" 5</t>
  </si>
  <si>
    <t>151</t>
  </si>
  <si>
    <t>766-007</t>
  </si>
  <si>
    <t>D+MTŽ zrcadlo nad umývadlo 600x650mm, broušené hrany - N5</t>
  </si>
  <si>
    <t>-1635760733</t>
  </si>
  <si>
    <t>152</t>
  </si>
  <si>
    <t>766-008</t>
  </si>
  <si>
    <t>D+MTŽ odkládací police 200x400mm - N6</t>
  </si>
  <si>
    <t>2024110162</t>
  </si>
  <si>
    <t>153</t>
  </si>
  <si>
    <t>766-009</t>
  </si>
  <si>
    <t>D+MTŽ zásobník na papírové ručníky, uzamykatelný, nerez - N7</t>
  </si>
  <si>
    <t>1996286199</t>
  </si>
  <si>
    <t>154</t>
  </si>
  <si>
    <t>766-010</t>
  </si>
  <si>
    <t>D+MTŽ háček na oděvy, nerez - N8</t>
  </si>
  <si>
    <t>-1636130438</t>
  </si>
  <si>
    <t>155</t>
  </si>
  <si>
    <t>766-011</t>
  </si>
  <si>
    <t>D+MTŽ boxů WC z vysokotlakého lamina  vč. dveří, nožky nerez, nerez kování, nerez panty, ukotvení do stěn</t>
  </si>
  <si>
    <t>250442320</t>
  </si>
  <si>
    <t>"m.č.0.32" (1,93+1,25)*2,12</t>
  </si>
  <si>
    <t>"m.č.0.33" (2,473+1,25)*2,12</t>
  </si>
  <si>
    <t>156</t>
  </si>
  <si>
    <t>998766203</t>
  </si>
  <si>
    <t>Přesun hmot procentní pro konstrukce truhlářské v objektech v do 24 m</t>
  </si>
  <si>
    <t>568547850</t>
  </si>
  <si>
    <t>771</t>
  </si>
  <si>
    <t>Podlahy z dlaždic</t>
  </si>
  <si>
    <t>157</t>
  </si>
  <si>
    <t>771111011</t>
  </si>
  <si>
    <t>Vysátí podkladu před pokládkou dlažby</t>
  </si>
  <si>
    <t>1725170500</t>
  </si>
  <si>
    <t>"043" 33,68+1,15*1,0</t>
  </si>
  <si>
    <t>158</t>
  </si>
  <si>
    <t>771121011</t>
  </si>
  <si>
    <t>Nátěr penetrační na podlahu</t>
  </si>
  <si>
    <t>-1462277224</t>
  </si>
  <si>
    <t>"soklík"</t>
  </si>
  <si>
    <t>83,21*0,09</t>
  </si>
  <si>
    <t>"plocha"</t>
  </si>
  <si>
    <t>159</t>
  </si>
  <si>
    <t>771473112</t>
  </si>
  <si>
    <t>Montáž soklů z dlaždic keramických lepených rovných v do 90 mm</t>
  </si>
  <si>
    <t>-348513724</t>
  </si>
  <si>
    <t>"043" (0,35+6,365+1,25+2,1+1,25+0,65+0,5+0,5+0,4+1,25+9,05+1,75+0,9+2,0+0,96*2)-1,45-0,8*2-0,9-0,8-1,15</t>
  </si>
  <si>
    <t>160</t>
  </si>
  <si>
    <t>59761184</t>
  </si>
  <si>
    <t>sokl keramický mrazuvzdorný povrch hladký/matný tl do 10mm výšky přes 65 do 90mm</t>
  </si>
  <si>
    <t>-677500133</t>
  </si>
  <si>
    <t>83,21*1,1</t>
  </si>
  <si>
    <t>161</t>
  </si>
  <si>
    <t>771573113</t>
  </si>
  <si>
    <t>Montáž podlah keramických hladkých lepených standardním lepidlem do 12 ks/ m2</t>
  </si>
  <si>
    <t>-796022073</t>
  </si>
  <si>
    <t>162</t>
  </si>
  <si>
    <t>59761160</t>
  </si>
  <si>
    <t>dlažba keramická slinutá mrazuvzdorná do interiéru i exteriéru povrch hladký/matný tl do 10mm přes 9 do 12ks/m2</t>
  </si>
  <si>
    <t>-730367719</t>
  </si>
  <si>
    <t>106,35*1,1</t>
  </si>
  <si>
    <t>163</t>
  </si>
  <si>
    <t>771574636</t>
  </si>
  <si>
    <t>Montáž podlah keramických reliéfních nebo z dekorů lepených cementovým standardním lepidlem přes 9 do 12 ks/m2</t>
  </si>
  <si>
    <t>-180817240</t>
  </si>
  <si>
    <t>https://podminky.urs.cz/item/CS_URS_2023_02/771574636</t>
  </si>
  <si>
    <t>164</t>
  </si>
  <si>
    <t>59761174</t>
  </si>
  <si>
    <t>dlažba keramická slinutá mrazuvzdorná do interiéru i exteriéru R11/B povrch reliéfní/matný tl do 10mm přes 9 do 12ks/m2</t>
  </si>
  <si>
    <t>-983194612</t>
  </si>
  <si>
    <t>105,42*1,1</t>
  </si>
  <si>
    <t>165</t>
  </si>
  <si>
    <t>771577131</t>
  </si>
  <si>
    <t>Příplatek k montáž podlah keramických za plochu do 5 m2</t>
  </si>
  <si>
    <t>-102378001</t>
  </si>
  <si>
    <t>166</t>
  </si>
  <si>
    <t>771591112</t>
  </si>
  <si>
    <t>Izolace pod dlažbu nátěrem nebo stěrkou ve dvou vrstvách</t>
  </si>
  <si>
    <t>1522889741</t>
  </si>
  <si>
    <t>167</t>
  </si>
  <si>
    <t>771591115</t>
  </si>
  <si>
    <t>Podlahy spárování silikonem</t>
  </si>
  <si>
    <t>194803027</t>
  </si>
  <si>
    <t>168</t>
  </si>
  <si>
    <t>998771203</t>
  </si>
  <si>
    <t>Přesun hmot procentní pro podlahy z dlaždic v objektech v do 24 m</t>
  </si>
  <si>
    <t>368712471</t>
  </si>
  <si>
    <t>781</t>
  </si>
  <si>
    <t>Dokončovací práce - obklady</t>
  </si>
  <si>
    <t>169</t>
  </si>
  <si>
    <t>781111011</t>
  </si>
  <si>
    <t>Ometení (oprášení) stěny při přípravě podkladu</t>
  </si>
  <si>
    <t>-1630753611</t>
  </si>
  <si>
    <t>170</t>
  </si>
  <si>
    <t>781121011</t>
  </si>
  <si>
    <t>Nátěr penetrační na stěnu</t>
  </si>
  <si>
    <t>1324139245</t>
  </si>
  <si>
    <t>171</t>
  </si>
  <si>
    <t>781131112</t>
  </si>
  <si>
    <t>Izolace pod obklad nátěrem nebo stěrkou ve dvou vrstvách</t>
  </si>
  <si>
    <t>1822591682</t>
  </si>
  <si>
    <t>"032" (6,235*2+3,115*2)*0,15-0,7*0,15-0,8*0,15</t>
  </si>
  <si>
    <t>"032a" (3,25*2+1,085*2)*0,15-0,7*0,15</t>
  </si>
  <si>
    <t>"033" (3,25*2+2,47*2)*0,15-1,0-0,15+0,1*0,15*2</t>
  </si>
  <si>
    <t>(2,985*2+1,88*2)*0,15-1,0*0,15-0,8*0,15</t>
  </si>
  <si>
    <t>"033b" (1,77*2+2,42*2)*0,15-0,9*0,15</t>
  </si>
  <si>
    <t>(1,45*2+1,0*2)*0,15-0,6*0,15</t>
  </si>
  <si>
    <t>(2,89*2+3,35*2)*0,15-0,6*0,15-0,78*0,15+0,1*0,15*2</t>
  </si>
  <si>
    <t>(2,69*2+2,03*2+0,15*2)*0,15-0,6*0,15-0,78*0,15-0,8*0,15</t>
  </si>
  <si>
    <t>(1,4*2+0,77*2)*0,15-0,6*0,15</t>
  </si>
  <si>
    <t>(1,45*2+3,35*2)*0,15-0,6*0,15*3-0,78*0,15+0,1*0,15*2</t>
  </si>
  <si>
    <t>(1,45*2+1,29*2)*0,15-0,6*0,15</t>
  </si>
  <si>
    <t>(0,8*2+1,29*2)*0,15-0,6*0,15</t>
  </si>
  <si>
    <t>(1,85*2+2,69*2)*0,15-0,6*0,15*2-0,78*0,15-0,8*0,15</t>
  </si>
  <si>
    <t>(0,9*2+1,4*2)*0,15-0,6*0,15</t>
  </si>
  <si>
    <t>(1,665*2+0,795*2)*0,15-0,6*0,15</t>
  </si>
  <si>
    <t>172</t>
  </si>
  <si>
    <t>781473112</t>
  </si>
  <si>
    <t>Montáž obkladů vnitřních keramických hladkých do 12 ks/m2 lepených standardním lepidlem</t>
  </si>
  <si>
    <t>-574648123</t>
  </si>
  <si>
    <t>"032" (6,235*2+3,115*2)*2,0-0,7*2,0-0,8*2,0</t>
  </si>
  <si>
    <t>"032a" (3,25*2+1,085*2)*2,0-0,7*2,0</t>
  </si>
  <si>
    <t>"033" (3,25*2+2,47*2)*2,0-1,0*2</t>
  </si>
  <si>
    <t>(2,985*2+1,88*2)*2,0-1,0*2-0,8*2,0</t>
  </si>
  <si>
    <t>"033b" (1,77*2+2,42*2)*2,0-0,9*2,0</t>
  </si>
  <si>
    <t>173</t>
  </si>
  <si>
    <t>59761026</t>
  </si>
  <si>
    <t>obklad keramický hladký do 12ks/m2</t>
  </si>
  <si>
    <t>254666163</t>
  </si>
  <si>
    <t>345,472*1,1</t>
  </si>
  <si>
    <t>174</t>
  </si>
  <si>
    <t>781492311</t>
  </si>
  <si>
    <t>Montáž profilů rohových lepených flexibilním cementovým rychletuhnoucím lepidlem</t>
  </si>
  <si>
    <t>-1656149767</t>
  </si>
  <si>
    <t>https://podminky.urs.cz/item/CS_URS_2023_02/781492311</t>
  </si>
  <si>
    <t>"032" 2,0*3+1,93</t>
  </si>
  <si>
    <t>"032a" 2,0</t>
  </si>
  <si>
    <t>"033" 2,0*4+2,47</t>
  </si>
  <si>
    <t>"33b" 1,77</t>
  </si>
  <si>
    <t>"1.8" 2,0*11+0,9</t>
  </si>
  <si>
    <t>"1.9" 2,0*8+1,45+0,9*2</t>
  </si>
  <si>
    <t>"2.8" 2,0*11+0,9</t>
  </si>
  <si>
    <t>"2.9" 2,0*8+1,45+0,9*2</t>
  </si>
  <si>
    <t>175</t>
  </si>
  <si>
    <t>781492451</t>
  </si>
  <si>
    <t>Montáž profilů ukončovacích lepených standardním cementovým lepidlem</t>
  </si>
  <si>
    <t>-1469078121</t>
  </si>
  <si>
    <t>https://podminky.urs.cz/item/CS_URS_2023_02/781492451</t>
  </si>
  <si>
    <t>176</t>
  </si>
  <si>
    <t>781495115</t>
  </si>
  <si>
    <t>Spárování vnitřních obkladů silikonem</t>
  </si>
  <si>
    <t>-531228085</t>
  </si>
  <si>
    <t>177</t>
  </si>
  <si>
    <t>998781203</t>
  </si>
  <si>
    <t>Přesun hmot procentní pro obklady keramické v objektech v do 24 m</t>
  </si>
  <si>
    <t>1008997317</t>
  </si>
  <si>
    <t>783</t>
  </si>
  <si>
    <t>Dokončovací práce - nátěry</t>
  </si>
  <si>
    <t>178</t>
  </si>
  <si>
    <t>783301311</t>
  </si>
  <si>
    <t>Odmaštění zámečnických konstrukcí vodou ředitelným odmašťovačem</t>
  </si>
  <si>
    <t>-2089760634</t>
  </si>
  <si>
    <t>"Z1 - 70/125 - 1ks" (0,7+2,1*2)*(0,06*2+0,125)</t>
  </si>
  <si>
    <t>"Z2 - 80/175 - 2ks" (0,8+2,1*2)*(0,06*2+0,185)*2</t>
  </si>
  <si>
    <t>"Z3 - 90/175 - 1ks" (0,9+2,1*2)*(0,06*2+0,175)</t>
  </si>
  <si>
    <t>"60" (0,6+2,1*2)*(0,06*2+0,11)*7</t>
  </si>
  <si>
    <t>"80" (0,8+2,0*2)*(0,06*2+0,15)*2</t>
  </si>
  <si>
    <t>179</t>
  </si>
  <si>
    <t>783314101</t>
  </si>
  <si>
    <t>Základní jednonásobný syntetický nátěr zámečnických konstrukcí</t>
  </si>
  <si>
    <t>-1448195386</t>
  </si>
  <si>
    <t>180</t>
  </si>
  <si>
    <t>783317101</t>
  </si>
  <si>
    <t>Krycí jednonásobný syntetický standardní nátěr zámečnických konstrukcí</t>
  </si>
  <si>
    <t>1078963115</t>
  </si>
  <si>
    <t>"2 vrstvy"</t>
  </si>
  <si>
    <t>26,396*2</t>
  </si>
  <si>
    <t>784</t>
  </si>
  <si>
    <t>Dokončovací práce - malby a tapety</t>
  </si>
  <si>
    <t>181</t>
  </si>
  <si>
    <t>784111001</t>
  </si>
  <si>
    <t>Oprášení (ometení ) podkladu v místnostech výšky do 3,80 m</t>
  </si>
  <si>
    <t>-2007786239</t>
  </si>
  <si>
    <t>"032" (6,235*2+3,115*2)*1,3</t>
  </si>
  <si>
    <t>"033" (3,25*2+2,47*2)*1,3</t>
  </si>
  <si>
    <t>"043" (0,35+6,365+1,25+2,1+1,25+0,65+0,5+0,5+0,4+1,25+9,05+1,75+0,9+2,0)*3,3</t>
  </si>
  <si>
    <t>(2,89*2+3,35*2)*1,25</t>
  </si>
  <si>
    <t>(1,45*2+3,35*2)*1,25</t>
  </si>
  <si>
    <t>"1.13" (8,2*2+4,6*2+0,6+0,65+0,6+1,25+1,2)*3,24</t>
  </si>
  <si>
    <t>"1.13a" (2,55+12,9+0,1+0,95+4,65+2,2+17,6)*3,24</t>
  </si>
  <si>
    <t>"2.13" (8,2*2+4,6*2+0,6+0,65+0,6+1,25+1,2)*3,24</t>
  </si>
  <si>
    <t>"2.13a" (2,55+12,9+0,1+0,95+4,65+2,2+17,6)*3,24</t>
  </si>
  <si>
    <t>182</t>
  </si>
  <si>
    <t>784181101</t>
  </si>
  <si>
    <t>Základní akrylátová jednonásobná penetrace podkladu v místnostech výšky do 3,80m</t>
  </si>
  <si>
    <t>-871364515</t>
  </si>
  <si>
    <t>183</t>
  </si>
  <si>
    <t>784221101</t>
  </si>
  <si>
    <t>Dvojnásobné bílé malby ze směsí za sucha dobře otěruvzdorných v místnostech do 3,80 m</t>
  </si>
  <si>
    <t>-1639702085</t>
  </si>
  <si>
    <t>Práce a dodávky M</t>
  </si>
  <si>
    <t>21-M</t>
  </si>
  <si>
    <t>Elektromontáže</t>
  </si>
  <si>
    <t>184</t>
  </si>
  <si>
    <t>210-001</t>
  </si>
  <si>
    <t>úprava a doplnění rozvaděče HRR1</t>
  </si>
  <si>
    <t>-702299499</t>
  </si>
  <si>
    <t>185</t>
  </si>
  <si>
    <t>210-002</t>
  </si>
  <si>
    <t>úprava a doplnění rozvaděče HRR2</t>
  </si>
  <si>
    <t>-1068913123</t>
  </si>
  <si>
    <t>186</t>
  </si>
  <si>
    <t>210-003</t>
  </si>
  <si>
    <t>úprava a doplnění rozvaděče HRR3</t>
  </si>
  <si>
    <t>-974336708</t>
  </si>
  <si>
    <t>187</t>
  </si>
  <si>
    <t>210-010</t>
  </si>
  <si>
    <t>elektroinstalační lišta plastová</t>
  </si>
  <si>
    <t>-2013765820</t>
  </si>
  <si>
    <t>"kabely mezi rozvaděči"  25</t>
  </si>
  <si>
    <t>"slaboproudé kabely" 9000</t>
  </si>
  <si>
    <t>188</t>
  </si>
  <si>
    <t>210-018</t>
  </si>
  <si>
    <t>kabel CYKY 5J25</t>
  </si>
  <si>
    <t>43416878</t>
  </si>
  <si>
    <t>189</t>
  </si>
  <si>
    <t>210-019</t>
  </si>
  <si>
    <t>kabel CYKY 5J16</t>
  </si>
  <si>
    <t>-32261696</t>
  </si>
  <si>
    <t>190</t>
  </si>
  <si>
    <t>210-020</t>
  </si>
  <si>
    <t>kabel CYKY 5x6</t>
  </si>
  <si>
    <t>-621781042</t>
  </si>
  <si>
    <t>400</t>
  </si>
  <si>
    <t>191</t>
  </si>
  <si>
    <t>210-021</t>
  </si>
  <si>
    <t>kabel CYKY 3J1,5</t>
  </si>
  <si>
    <t>1001832243</t>
  </si>
  <si>
    <t>750</t>
  </si>
  <si>
    <t>192</t>
  </si>
  <si>
    <t>210-022</t>
  </si>
  <si>
    <t>kabel CYKY 3O1,5</t>
  </si>
  <si>
    <t>-1357163502</t>
  </si>
  <si>
    <t>420</t>
  </si>
  <si>
    <t>193</t>
  </si>
  <si>
    <t>210-025</t>
  </si>
  <si>
    <t>vodič CYA16</t>
  </si>
  <si>
    <t>-56477965</t>
  </si>
  <si>
    <t>194</t>
  </si>
  <si>
    <t>210-027</t>
  </si>
  <si>
    <t>kabel UTP</t>
  </si>
  <si>
    <t>-2066747568</t>
  </si>
  <si>
    <t>9710</t>
  </si>
  <si>
    <t>195</t>
  </si>
  <si>
    <t>210-030</t>
  </si>
  <si>
    <t>vypínač, tlačítko</t>
  </si>
  <si>
    <t>1978352866</t>
  </si>
  <si>
    <t>"1.PP" 10</t>
  </si>
  <si>
    <t>"1.NP - sociálky" 11</t>
  </si>
  <si>
    <t>"2.NP - sociálky" 11</t>
  </si>
  <si>
    <t>196</t>
  </si>
  <si>
    <t>210-031</t>
  </si>
  <si>
    <t>spínač automat</t>
  </si>
  <si>
    <t>-552290510</t>
  </si>
  <si>
    <t>"1.PP - m.č.043" 6</t>
  </si>
  <si>
    <t>"1.NP - chodba" 9</t>
  </si>
  <si>
    <t>"2.NP - chodba" 9</t>
  </si>
  <si>
    <t>197</t>
  </si>
  <si>
    <t>210-035</t>
  </si>
  <si>
    <t>krabice standard</t>
  </si>
  <si>
    <t>-1276090883</t>
  </si>
  <si>
    <t>"1.PP" 13</t>
  </si>
  <si>
    <t>"1.NP" 20</t>
  </si>
  <si>
    <t>"2.NP" 20</t>
  </si>
  <si>
    <t>198</t>
  </si>
  <si>
    <t>210-036</t>
  </si>
  <si>
    <t>spojovací materiál elektroinstalační</t>
  </si>
  <si>
    <t>193880786</t>
  </si>
  <si>
    <t>199</t>
  </si>
  <si>
    <t>210-037</t>
  </si>
  <si>
    <t>spojovací materiál mechanický</t>
  </si>
  <si>
    <t>-542236998</t>
  </si>
  <si>
    <t>200</t>
  </si>
  <si>
    <t>210-038</t>
  </si>
  <si>
    <t>Nouzové svítidlo</t>
  </si>
  <si>
    <t>1050479412</t>
  </si>
  <si>
    <t>"1.PP - m.č.043" 1</t>
  </si>
  <si>
    <t>"1.NP - m.č.1.13+1.13a" 3</t>
  </si>
  <si>
    <t>"2.NP - m.č.2.13+2.13a" 3</t>
  </si>
  <si>
    <t>201</t>
  </si>
  <si>
    <t>210-039</t>
  </si>
  <si>
    <t>D - svítidlo vestavné LED do SDK, opálový kryt, 1xLED, 55W, 6500lm, RA80, 400K</t>
  </si>
  <si>
    <t>-1837975937</t>
  </si>
  <si>
    <t>"1.PP" 14</t>
  </si>
  <si>
    <t>202</t>
  </si>
  <si>
    <t>210-039a</t>
  </si>
  <si>
    <t>Z - svítidlo LED vestavný čtvercový downlight, mikroprizmatický kryt, 1xLED, 23W, 2300lm, Ra80,4000K</t>
  </si>
  <si>
    <t>-765565457</t>
  </si>
  <si>
    <t>203</t>
  </si>
  <si>
    <t>210-039c</t>
  </si>
  <si>
    <t>Z10 - svítidlo LED panel, URG manší 19, Al rámeček, mikroprizmatický kryt, čtverec 600x600mm, 1xLED, 24W, 2650lm, Ra90, 4000K</t>
  </si>
  <si>
    <t>79201771</t>
  </si>
  <si>
    <t>"1.PP - m.č.043" 4</t>
  </si>
  <si>
    <t>"1.NP - m.č.1.13+1.13a" 7</t>
  </si>
  <si>
    <t>"2.NP - m.č.2.13+2.13a" 9</t>
  </si>
  <si>
    <t>204</t>
  </si>
  <si>
    <t>210-039d</t>
  </si>
  <si>
    <t>Z14 - svítidlo LED panel, URG manší 19, Al rámeček, mikroprizmatický kryt, čtverec 600x600mm, 1xLED, 35W, 3950lm, Ra90, 4000K</t>
  </si>
  <si>
    <t>-314269594</t>
  </si>
  <si>
    <t>205</t>
  </si>
  <si>
    <t>210-143</t>
  </si>
  <si>
    <t>elektromontážní práce</t>
  </si>
  <si>
    <t>14229184</t>
  </si>
  <si>
    <t>600</t>
  </si>
  <si>
    <t>206</t>
  </si>
  <si>
    <t>210-144</t>
  </si>
  <si>
    <t>elektrorevize DR</t>
  </si>
  <si>
    <t>-549641462</t>
  </si>
  <si>
    <t>207</t>
  </si>
  <si>
    <t>210-146</t>
  </si>
  <si>
    <t>Zednické přípomoce - sekání drážek, bourání prostupů a jejich zapravení vč.materiálu</t>
  </si>
  <si>
    <t>-269265482</t>
  </si>
  <si>
    <t>208</t>
  </si>
  <si>
    <t>210-147</t>
  </si>
  <si>
    <t>Pomocné lešení</t>
  </si>
  <si>
    <t>1472336</t>
  </si>
  <si>
    <t>209</t>
  </si>
  <si>
    <t>210-148</t>
  </si>
  <si>
    <t>DMTŽ stávajících rozvodů elektorinstalace a přístrojů vč.manipulace se sutí, odvozu na skládku a poplatku za skládku</t>
  </si>
  <si>
    <t>1621752517</t>
  </si>
  <si>
    <t>24-M</t>
  </si>
  <si>
    <t>Montáže vzduchotechnických zařízení</t>
  </si>
  <si>
    <t>210</t>
  </si>
  <si>
    <t>240-001</t>
  </si>
  <si>
    <t>D+MTŽ malý radiální ventilátor, 100m3/h,29W/230V, zpětná klapka, doběhový spínač - přesná specifikace viz soupis materiálu VZT</t>
  </si>
  <si>
    <t>1481211001</t>
  </si>
  <si>
    <t>"033b" 1</t>
  </si>
  <si>
    <t>211</t>
  </si>
  <si>
    <t>240-002</t>
  </si>
  <si>
    <t>D+MTŽ talířový odvodní ventil kovový d100 vč. montážní zděře - přesná specifikace viz soupis materiálu VZT</t>
  </si>
  <si>
    <t>2113548578</t>
  </si>
  <si>
    <t>212</t>
  </si>
  <si>
    <t>240-003</t>
  </si>
  <si>
    <t>D+MTŽ potrubí spiro - oblouk spiro OL 100/90</t>
  </si>
  <si>
    <t>-947275033</t>
  </si>
  <si>
    <t>213</t>
  </si>
  <si>
    <t>240-004</t>
  </si>
  <si>
    <t>D+MTŽ spojka Spiro d100</t>
  </si>
  <si>
    <t>-1760640818</t>
  </si>
  <si>
    <t>"1.PP-na střechu""</t>
  </si>
  <si>
    <t>"033b" 9</t>
  </si>
  <si>
    <t>214</t>
  </si>
  <si>
    <t>240-005</t>
  </si>
  <si>
    <t>D+MTŽ potrubí spiro - trouba spiro d100</t>
  </si>
  <si>
    <t>1120117658</t>
  </si>
  <si>
    <t>"033b" 13,9</t>
  </si>
  <si>
    <t>215</t>
  </si>
  <si>
    <t>240-099</t>
  </si>
  <si>
    <t>doprava VZT zařízení</t>
  </si>
  <si>
    <t>kpl.</t>
  </si>
  <si>
    <t>882426899</t>
  </si>
  <si>
    <t>216</t>
  </si>
  <si>
    <t>240-100</t>
  </si>
  <si>
    <t>Funkční a provozní zkoušky VZT zařízení, seřízení</t>
  </si>
  <si>
    <t>742444703</t>
  </si>
  <si>
    <t>217</t>
  </si>
  <si>
    <t>240-110</t>
  </si>
  <si>
    <t>-612280938</t>
  </si>
  <si>
    <t>218</t>
  </si>
  <si>
    <t>240-111</t>
  </si>
  <si>
    <t>Zapravení prostupu střešním pláštěm po instalaci VZT potrubí</t>
  </si>
  <si>
    <t>-884308951</t>
  </si>
  <si>
    <t>2300103 - Stavební úpravy, rekonstrukce silno a slaboproudé instalace</t>
  </si>
  <si>
    <t>Soupis:</t>
  </si>
  <si>
    <t>2300103-01 - Učebna informatiky m.č.027a</t>
  </si>
  <si>
    <t>Úroveň 3:</t>
  </si>
  <si>
    <t>2300103-011 - Stavební část</t>
  </si>
  <si>
    <t xml:space="preserve">    762 - Konstrukce tesařské</t>
  </si>
  <si>
    <t xml:space="preserve">    776 - Podlahy povlakové</t>
  </si>
  <si>
    <t>N00 - Nepojmenované práce</t>
  </si>
  <si>
    <t xml:space="preserve">    N01 - Nepojmenovaný díl</t>
  </si>
  <si>
    <t>342272225</t>
  </si>
  <si>
    <t>Příčka z pórobetonových hladkých tvárnic na tenkovrstvou maltu tl 100 mm</t>
  </si>
  <si>
    <t>1343553430</t>
  </si>
  <si>
    <t>612142001</t>
  </si>
  <si>
    <t>Potažení vnitřních stěn sklovláknitým pletivem vtlačeným do tenkovrstvé hmoty</t>
  </si>
  <si>
    <t>-1034782048</t>
  </si>
  <si>
    <t>612321141</t>
  </si>
  <si>
    <t>Vápenocementová omítka štuková dvouvrstvá vnitřních stěn nanášená ručně</t>
  </si>
  <si>
    <t>-1075318235</t>
  </si>
  <si>
    <t>vlastní 1</t>
  </si>
  <si>
    <t>Hrubý úklid - průběžný a konečný</t>
  </si>
  <si>
    <t>kpl</t>
  </si>
  <si>
    <t>512</t>
  </si>
  <si>
    <t>457609773</t>
  </si>
  <si>
    <t>bourací práce</t>
  </si>
  <si>
    <t>Bourací práce</t>
  </si>
  <si>
    <t>-590896070</t>
  </si>
  <si>
    <t>vlastní 3</t>
  </si>
  <si>
    <t>Zapravení po bouracích pracích</t>
  </si>
  <si>
    <t>-1039637039</t>
  </si>
  <si>
    <t>vlastní 5</t>
  </si>
  <si>
    <t>Demontáž stávajícího vybavení</t>
  </si>
  <si>
    <t>1152677300</t>
  </si>
  <si>
    <t>vlastní 6</t>
  </si>
  <si>
    <t>Zapravení po rozvodech elektra</t>
  </si>
  <si>
    <t>655639674</t>
  </si>
  <si>
    <t>997013213</t>
  </si>
  <si>
    <t>Vnitrostaveništní doprava suti a vybouraných hmot pro budovy v do 12 m ručně</t>
  </si>
  <si>
    <t>-1886083984</t>
  </si>
  <si>
    <t>1093352821</t>
  </si>
  <si>
    <t>997241622</t>
  </si>
  <si>
    <t>Naložení a složení suti</t>
  </si>
  <si>
    <t>-1371515359</t>
  </si>
  <si>
    <t>946202500</t>
  </si>
  <si>
    <t>uložení odpadu směsné stavební a demoliční, včetně kontejneru</t>
  </si>
  <si>
    <t>387995502</t>
  </si>
  <si>
    <t>1568025207</t>
  </si>
  <si>
    <t>-188670802</t>
  </si>
  <si>
    <t>Umyvadlo</t>
  </si>
  <si>
    <t>Keramické umyvadlo včetně nerezové baterie. Dodávka a montáž</t>
  </si>
  <si>
    <t>1554701694</t>
  </si>
  <si>
    <t>vlastní 14</t>
  </si>
  <si>
    <t xml:space="preserve">Vodoinstalační práce </t>
  </si>
  <si>
    <t>-1535892291</t>
  </si>
  <si>
    <t>762</t>
  </si>
  <si>
    <t>Konstrukce tesařské</t>
  </si>
  <si>
    <t>762621120</t>
  </si>
  <si>
    <t>Osazení dveří tesařských jednokřídlových</t>
  </si>
  <si>
    <t>-1995099536</t>
  </si>
  <si>
    <t>dveře 2</t>
  </si>
  <si>
    <t xml:space="preserve">Dveře vnitřní hladké plné jednokřídlé </t>
  </si>
  <si>
    <t>1621158074</t>
  </si>
  <si>
    <t>vlastní 18</t>
  </si>
  <si>
    <t>Dodávka a montáž kování</t>
  </si>
  <si>
    <t>276821648</t>
  </si>
  <si>
    <t>406872810</t>
  </si>
  <si>
    <t>590305960</t>
  </si>
  <si>
    <t>podhled kazetový,  600 x 600 mm</t>
  </si>
  <si>
    <t>-1818285113</t>
  </si>
  <si>
    <t>70,2364864864862*1,05 "Přepočtené koeficientem množství</t>
  </si>
  <si>
    <t>RGS.KB517652</t>
  </si>
  <si>
    <t>Hlavní profil T24 - 3700mm OWA Premium</t>
  </si>
  <si>
    <t>-1875813298</t>
  </si>
  <si>
    <t>53,0675675675677*1,05 "Přepočtené koeficientem množství</t>
  </si>
  <si>
    <t>RGS.KB517654</t>
  </si>
  <si>
    <t>Příčný profil T24 - 1200mm OWA Premium</t>
  </si>
  <si>
    <t>-1458195553</t>
  </si>
  <si>
    <t>109,256756756754*1,05 "Přepočtené koeficientem množství</t>
  </si>
  <si>
    <t>590306480</t>
  </si>
  <si>
    <t>profil příčný T24 32x24 dl. 600 mm</t>
  </si>
  <si>
    <t>-854326139</t>
  </si>
  <si>
    <t>54,6283783783781*1,05 "Přepočtené koeficientem množství</t>
  </si>
  <si>
    <t>RGS.KB512491</t>
  </si>
  <si>
    <t>Obvodový profil W 3000mm,lamely Gyptone*</t>
  </si>
  <si>
    <t>-238766785</t>
  </si>
  <si>
    <t>31,2162162162164*1,05 "Přepočtené koeficientem množství</t>
  </si>
  <si>
    <t>590306740</t>
  </si>
  <si>
    <t>závěs pérový pro hlavní T profil</t>
  </si>
  <si>
    <t>-969150553</t>
  </si>
  <si>
    <t>78,0405405405399*1,05 "Přepočtené koeficientem množství</t>
  </si>
  <si>
    <t>RGS.KB510167</t>
  </si>
  <si>
    <t>Drát s okem - 125 mm</t>
  </si>
  <si>
    <t>-165462385</t>
  </si>
  <si>
    <t>776</t>
  </si>
  <si>
    <t>Podlahy povlakové</t>
  </si>
  <si>
    <t>776111116</t>
  </si>
  <si>
    <t>Odstranění zbytků lepidla z podkladu povlakových podlah broušením</t>
  </si>
  <si>
    <t>1931740644</t>
  </si>
  <si>
    <t>776111311</t>
  </si>
  <si>
    <t>Vysátí podkladu povlakových podlah</t>
  </si>
  <si>
    <t>-1877013724</t>
  </si>
  <si>
    <t>776121321</t>
  </si>
  <si>
    <t>Vodou ředitelná penetrace savého podkladu povlakových podlah neředěná</t>
  </si>
  <si>
    <t>-142779048</t>
  </si>
  <si>
    <t>776141114</t>
  </si>
  <si>
    <t xml:space="preserve">Vyrovnání podkladu povlakových podlah stěrkou </t>
  </si>
  <si>
    <t>-1615273638</t>
  </si>
  <si>
    <t>776201811</t>
  </si>
  <si>
    <t>Demontáž lepených povlakových podlah bez podložky ručně</t>
  </si>
  <si>
    <t>1530747885</t>
  </si>
  <si>
    <t>776221111</t>
  </si>
  <si>
    <t>Lepení pásů z PVC standardním lepidlem</t>
  </si>
  <si>
    <t>-361952799</t>
  </si>
  <si>
    <t>284110030</t>
  </si>
  <si>
    <t>lišta soklová , 30 x 30 mm</t>
  </si>
  <si>
    <t>-1913536687</t>
  </si>
  <si>
    <t>27,2727272727273*1,1 "Přepočtené koeficientem množství</t>
  </si>
  <si>
    <t>776223112</t>
  </si>
  <si>
    <t>Spoj povlakových podlahovin z PVC svařováním za studena</t>
  </si>
  <si>
    <t>-1033980475</t>
  </si>
  <si>
    <t>776410811</t>
  </si>
  <si>
    <t>Odstranění soklíků a lišt pryžových nebo plastových</t>
  </si>
  <si>
    <t>594448527</t>
  </si>
  <si>
    <t>materiál 3</t>
  </si>
  <si>
    <t>Lino-nášlapná vrstva s dekorem, podkladní probarvená, podkladní vrstva). Tloušťka 2 mm. Nášlapná vrstvya ze 100% čistého PVC 0,7mm. St. zátěže 34, 43. 10 dekorů. Reakce na oheň Bfl-s1. Trv. def. 0,1mm. Stálobarevnost min./6. Vyhovuje EN 846</t>
  </si>
  <si>
    <t>-1392383074</t>
  </si>
  <si>
    <t>776421111</t>
  </si>
  <si>
    <t>Montáž obvodových lišt lepením</t>
  </si>
  <si>
    <t>-624705009</t>
  </si>
  <si>
    <t>776991121</t>
  </si>
  <si>
    <t>Základní čištění nově položených podlahovin vysátím a setřením vlhkým mopem</t>
  </si>
  <si>
    <t>1661325236</t>
  </si>
  <si>
    <t>-1503492944</t>
  </si>
  <si>
    <t>781471810</t>
  </si>
  <si>
    <t>Demontáž obkladů z obkladaček keramických kladených do malty</t>
  </si>
  <si>
    <t>-11213283</t>
  </si>
  <si>
    <t>781474116</t>
  </si>
  <si>
    <t>Montáž obkladů vnitřních keramických hladkých do 35 ks/m2 lepených flexibilním lepidlem</t>
  </si>
  <si>
    <t>-1014108175</t>
  </si>
  <si>
    <t>1012278451</t>
  </si>
  <si>
    <t>781477111</t>
  </si>
  <si>
    <t>Příplatek k montáži obkladů vnitřních keramických hladkých za plochu do 10 m2</t>
  </si>
  <si>
    <t>1170014034</t>
  </si>
  <si>
    <t>zapravení stěn</t>
  </si>
  <si>
    <t>Zapravení stěn po demontáži obkladů</t>
  </si>
  <si>
    <t>1108959320</t>
  </si>
  <si>
    <t>783601325</t>
  </si>
  <si>
    <t>Odmaštění článkových otopných těles vodou ředitelným odmašťovačem před provedením nátěru</t>
  </si>
  <si>
    <t>1613512592</t>
  </si>
  <si>
    <t>783601421</t>
  </si>
  <si>
    <t>Ometení článkových otopných těles před provedením nátěru</t>
  </si>
  <si>
    <t>343221541</t>
  </si>
  <si>
    <t>783601713</t>
  </si>
  <si>
    <t>Odmaštění vodou ředitelným odmašťovačem potrubí DN do 50 mm</t>
  </si>
  <si>
    <t>1430166931</t>
  </si>
  <si>
    <t>783617117</t>
  </si>
  <si>
    <t>Krycí dvojnásobný syntetický nátěr článkových otopných těles</t>
  </si>
  <si>
    <t>1221390148</t>
  </si>
  <si>
    <t>783664111</t>
  </si>
  <si>
    <t>Základní jednonásobný olejový nátěr článkových otopných těles</t>
  </si>
  <si>
    <t>1369140143</t>
  </si>
  <si>
    <t>783664551</t>
  </si>
  <si>
    <t>Základní jednonásobný olejový nátěr potrubí DN do 50 mm</t>
  </si>
  <si>
    <t>688905993</t>
  </si>
  <si>
    <t>783667611</t>
  </si>
  <si>
    <t>Krycí dvojnásobný olejový nátěr potrubí DN do 50 mm</t>
  </si>
  <si>
    <t>910223288</t>
  </si>
  <si>
    <t>nátěr</t>
  </si>
  <si>
    <t>Nátěr zárubní</t>
  </si>
  <si>
    <t>-1802136120</t>
  </si>
  <si>
    <t>-1698958844</t>
  </si>
  <si>
    <t>784111031</t>
  </si>
  <si>
    <t>Omytí podkladu v místnostech výšky do 3,80 m</t>
  </si>
  <si>
    <t>1377967677</t>
  </si>
  <si>
    <t>784121001</t>
  </si>
  <si>
    <t>Oškrabání malby v mísnostech výšky do 3,80 m</t>
  </si>
  <si>
    <t>-132409872</t>
  </si>
  <si>
    <t>784181121</t>
  </si>
  <si>
    <t>Hloubková jednonásobná penetrace podkladu v místnostech výšky do 3,80 m</t>
  </si>
  <si>
    <t>-1661409064</t>
  </si>
  <si>
    <t>1783912843</t>
  </si>
  <si>
    <t>malba bílá</t>
  </si>
  <si>
    <t>Dvojnásobné bílé malby  ze směsí za sucha dobře otěruvzdorných v místnostech do 3,80 m</t>
  </si>
  <si>
    <t>1645710344</t>
  </si>
  <si>
    <t>vlastní 16</t>
  </si>
  <si>
    <t>Celoplošná stěrka</t>
  </si>
  <si>
    <t>-1719640988</t>
  </si>
  <si>
    <t>vlastní 17</t>
  </si>
  <si>
    <t>Lokální oprava stěn</t>
  </si>
  <si>
    <t>-1155329002</t>
  </si>
  <si>
    <t>N00</t>
  </si>
  <si>
    <t>Nepojmenované práce</t>
  </si>
  <si>
    <t>N01</t>
  </si>
  <si>
    <t>Nepojmenovaný díl</t>
  </si>
  <si>
    <t>kryty radiátorů</t>
  </si>
  <si>
    <t>Dodávka a montáž krytu radiátorů</t>
  </si>
  <si>
    <t>925570420</t>
  </si>
  <si>
    <t>vnitřní zatemnění</t>
  </si>
  <si>
    <t>Dodávka a montáž vnitřního zatemnění</t>
  </si>
  <si>
    <t>-1792264906</t>
  </si>
  <si>
    <t>2300103-012 - Elektro</t>
  </si>
  <si>
    <t>EL - Slaboproudé, silnoproudé rozvody</t>
  </si>
  <si>
    <t xml:space="preserve">    D1 - Provozní osvětlení</t>
  </si>
  <si>
    <t xml:space="preserve">    741 - Silnoproudé rozvody + příslušenství</t>
  </si>
  <si>
    <t xml:space="preserve">    742 - Slaboproudé rozvody + příslušenství</t>
  </si>
  <si>
    <t>AVT - Koncové prvky, nábytek, stínicí technika</t>
  </si>
  <si>
    <t xml:space="preserve">    D2 - Stínící technika</t>
  </si>
  <si>
    <t>Pol1</t>
  </si>
  <si>
    <t>přípravné stavební práce vysekání drážek ve stěnách a v podlaze  pro silnoproudé a slaboproudé rozvody</t>
  </si>
  <si>
    <t>soub</t>
  </si>
  <si>
    <t>-2046995603</t>
  </si>
  <si>
    <t>EL</t>
  </si>
  <si>
    <t>Slaboproudé, silnoproudé rozvody</t>
  </si>
  <si>
    <t>D1</t>
  </si>
  <si>
    <t>Provozní osvětlení</t>
  </si>
  <si>
    <t>Pol4</t>
  </si>
  <si>
    <t>dodávka provozního osvětlení  LED svítidel, včetně rozvodů a prvků jištění v učebně. Demontáž stávajícího osvětlení.</t>
  </si>
  <si>
    <t>1948639512</t>
  </si>
  <si>
    <t>Pro-kognitivní světl</t>
  </si>
  <si>
    <t xml:space="preserve">600x600 mm panel svítidla s LED světelným zdrojem, cirkadiánní účinnost pro zvýšení kognitivního výkonu, vyzařující světlo blízké slunečnímu svitu, 400 – 450 nm (Blue light hazard) &lt; 5% vyzařování, 450 – 650 nm vyrovnané zastoupení všech vlnových délek s </t>
  </si>
  <si>
    <t>-1824018579</t>
  </si>
  <si>
    <t>741</t>
  </si>
  <si>
    <t>Silnoproudé rozvody + příslušenství</t>
  </si>
  <si>
    <t>Pol3</t>
  </si>
  <si>
    <t>dodávka silnoproudých rozvodů včetně rozvaděče a příslušenství  v učebně. Nový silový přívod do rozvaděče na chodbě z rozvaděče školy. Demontáž stávající elektroinstalace</t>
  </si>
  <si>
    <t>277605922</t>
  </si>
  <si>
    <t>742</t>
  </si>
  <si>
    <t>Slaboproudé rozvody + příslušenství</t>
  </si>
  <si>
    <t>Pol2</t>
  </si>
  <si>
    <t>dodávka slaboproudých LAN rozvodů 6Cat , příslušenství  v učebně. Cat6A LAN přívod do učebny z konektivity školy. S vyhotovením certifikačních měřících protokolů kabeláže</t>
  </si>
  <si>
    <t>-792277806</t>
  </si>
  <si>
    <t>AVT</t>
  </si>
  <si>
    <t>Koncové prvky, nábytek, stínicí technika</t>
  </si>
  <si>
    <t>D2</t>
  </si>
  <si>
    <t>Stínící technika</t>
  </si>
  <si>
    <t>Pol5</t>
  </si>
  <si>
    <t>dodávka rozvodů elektroinstalace s ovládáním na stěně a prvky jištění pro stínící techniku</t>
  </si>
  <si>
    <t>586462742</t>
  </si>
  <si>
    <t>2300103-02 - Cvičná kuchyň m.č.0.36</t>
  </si>
  <si>
    <t>2300103-021 - Stavební část</t>
  </si>
  <si>
    <t>-1352802510</t>
  </si>
  <si>
    <t>-2021194925</t>
  </si>
  <si>
    <t>1932495022</t>
  </si>
  <si>
    <t>-1152924738</t>
  </si>
  <si>
    <t>1271796068</t>
  </si>
  <si>
    <t>765600409</t>
  </si>
  <si>
    <t>-1119308795</t>
  </si>
  <si>
    <t>1232492620</t>
  </si>
  <si>
    <t>1802630048</t>
  </si>
  <si>
    <t>496240117</t>
  </si>
  <si>
    <t>-1018850858</t>
  </si>
  <si>
    <t>-716199796</t>
  </si>
  <si>
    <t>-1489142624</t>
  </si>
  <si>
    <t>1942290623</t>
  </si>
  <si>
    <t>704323613</t>
  </si>
  <si>
    <t>-159604328</t>
  </si>
  <si>
    <t>191986047</t>
  </si>
  <si>
    <t>33,2027027027027*1,05 "Přepočtené koeficientem množství</t>
  </si>
  <si>
    <t>624827026</t>
  </si>
  <si>
    <t>25,0864864864866*1,05 "Přepočtené koeficientem množství</t>
  </si>
  <si>
    <t>1008920068</t>
  </si>
  <si>
    <t>51,6486486486475*1,05 "Přepočtené koeficientem množství</t>
  </si>
  <si>
    <t>1917816483</t>
  </si>
  <si>
    <t>25,8243243243242*1,05 "Přepočtené koeficientem množství</t>
  </si>
  <si>
    <t>-1827855708</t>
  </si>
  <si>
    <t>14,7567567567568*1,05 "Přepočtené koeficientem množství</t>
  </si>
  <si>
    <t>-910301519</t>
  </si>
  <si>
    <t>36,8918918918917*1,05 "Přepočtené koeficientem množství</t>
  </si>
  <si>
    <t>878935514</t>
  </si>
  <si>
    <t>1521011045</t>
  </si>
  <si>
    <t>-963559336</t>
  </si>
  <si>
    <t>918031533</t>
  </si>
  <si>
    <t>-776355</t>
  </si>
  <si>
    <t>1217766584</t>
  </si>
  <si>
    <t>-1006349984</t>
  </si>
  <si>
    <t>1935720374</t>
  </si>
  <si>
    <t>20,9090909090909*1,1 "Přepočtené koeficientem množství</t>
  </si>
  <si>
    <t>87147291</t>
  </si>
  <si>
    <t>38832109</t>
  </si>
  <si>
    <t>1273013472</t>
  </si>
  <si>
    <t>514162282</t>
  </si>
  <si>
    <t>-2107075601</t>
  </si>
  <si>
    <t>-378952421</t>
  </si>
  <si>
    <t>207902525</t>
  </si>
  <si>
    <t>-808960651</t>
  </si>
  <si>
    <t>1901338851</t>
  </si>
  <si>
    <t>-2038183530</t>
  </si>
  <si>
    <t>766434367</t>
  </si>
  <si>
    <t>115795377</t>
  </si>
  <si>
    <t>1047798393</t>
  </si>
  <si>
    <t>562030655</t>
  </si>
  <si>
    <t>-1055647181</t>
  </si>
  <si>
    <t>1515677804</t>
  </si>
  <si>
    <t>1808694982</t>
  </si>
  <si>
    <t>1294585627</t>
  </si>
  <si>
    <t>-1524599434</t>
  </si>
  <si>
    <t>odsávání digestoře</t>
  </si>
  <si>
    <t>Odsávání digestoří</t>
  </si>
  <si>
    <t>-1818641097</t>
  </si>
  <si>
    <t>SDK opravy</t>
  </si>
  <si>
    <t xml:space="preserve">Opravy současných SDK stropů a příček. </t>
  </si>
  <si>
    <t>1172017865</t>
  </si>
  <si>
    <t>2300103-022 - Elektro</t>
  </si>
  <si>
    <t>659128640</t>
  </si>
  <si>
    <t>1353042718</t>
  </si>
  <si>
    <t>1613934190</t>
  </si>
  <si>
    <t>1166239302</t>
  </si>
  <si>
    <t>2300103-03 - Učebna jazyků m.č.0.39 a kabinet cizích jazyků m.č.1.12</t>
  </si>
  <si>
    <t>2300103-031 - Stavební část - učebna jazyků m.č.0.39</t>
  </si>
  <si>
    <t>-1699998864</t>
  </si>
  <si>
    <t>-1360490194</t>
  </si>
  <si>
    <t>2010781039</t>
  </si>
  <si>
    <t>-1777912353</t>
  </si>
  <si>
    <t>-1524768307</t>
  </si>
  <si>
    <t>1594393991</t>
  </si>
  <si>
    <t>227748709</t>
  </si>
  <si>
    <t>-125551748</t>
  </si>
  <si>
    <t>-789981606</t>
  </si>
  <si>
    <t>materiál 1</t>
  </si>
  <si>
    <t>Skříňka s keramickým umyvdlem a nerezovou baterií - dodávka a montáž</t>
  </si>
  <si>
    <t>-1615886024</t>
  </si>
  <si>
    <t>materiál 2</t>
  </si>
  <si>
    <t>Elektrický průtokový ohřívač vč. příslušenství. Dodávka a montáž</t>
  </si>
  <si>
    <t>12708284</t>
  </si>
  <si>
    <t>2022335012</t>
  </si>
  <si>
    <t>-91406009</t>
  </si>
  <si>
    <t>-918591058</t>
  </si>
  <si>
    <t>1823487565</t>
  </si>
  <si>
    <t>2142441682</t>
  </si>
  <si>
    <t>1202235555</t>
  </si>
  <si>
    <t>52,3581081081079*1,05 "Přepočtené koeficientem množství</t>
  </si>
  <si>
    <t>521060726</t>
  </si>
  <si>
    <t>39,5594594594596*1,05 "Přepočtené koeficientem množství</t>
  </si>
  <si>
    <t>-777749746</t>
  </si>
  <si>
    <t>81,4459459459439*1,05 "Přepočtené koeficientem množství</t>
  </si>
  <si>
    <t>-960885702</t>
  </si>
  <si>
    <t>40,7229729729728*1,05 "Přepočtené koeficientem množství</t>
  </si>
  <si>
    <t>750827102</t>
  </si>
  <si>
    <t>23,2702702702704*1,05 "Přepočtené koeficientem množství</t>
  </si>
  <si>
    <t>-1489053741</t>
  </si>
  <si>
    <t>58,1756756756752*1,05 "Přepočtené koeficientem množství</t>
  </si>
  <si>
    <t>-972673669</t>
  </si>
  <si>
    <t>2009893051</t>
  </si>
  <si>
    <t>1988836238</t>
  </si>
  <si>
    <t>-432347323</t>
  </si>
  <si>
    <t>-1229985330</t>
  </si>
  <si>
    <t>337208235</t>
  </si>
  <si>
    <t>623815625</t>
  </si>
  <si>
    <t>-30762984</t>
  </si>
  <si>
    <t>23,6363636363636*1,1 "Přepočtené koeficientem množství</t>
  </si>
  <si>
    <t>-1979820016</t>
  </si>
  <si>
    <t>-416022504</t>
  </si>
  <si>
    <t>1699133064</t>
  </si>
  <si>
    <t>-997634986</t>
  </si>
  <si>
    <t>452349679</t>
  </si>
  <si>
    <t>552870236</t>
  </si>
  <si>
    <t>2119687777</t>
  </si>
  <si>
    <t>-1086662144</t>
  </si>
  <si>
    <t>-373499041</t>
  </si>
  <si>
    <t>-1967782625</t>
  </si>
  <si>
    <t>1623974692</t>
  </si>
  <si>
    <t>1451042363</t>
  </si>
  <si>
    <t>-1480910810</t>
  </si>
  <si>
    <t>275764018</t>
  </si>
  <si>
    <t>-2077408051</t>
  </si>
  <si>
    <t>-166393755</t>
  </si>
  <si>
    <t>1882718854</t>
  </si>
  <si>
    <t>84893526</t>
  </si>
  <si>
    <t>1016773354</t>
  </si>
  <si>
    <t>-869165134</t>
  </si>
  <si>
    <t>-322522539</t>
  </si>
  <si>
    <t>1096349462</t>
  </si>
  <si>
    <t>-1518679415</t>
  </si>
  <si>
    <t>-1444005138</t>
  </si>
  <si>
    <t>1675009589</t>
  </si>
  <si>
    <t>693753564</t>
  </si>
  <si>
    <t>557482334</t>
  </si>
  <si>
    <t>243931162</t>
  </si>
  <si>
    <t>-12824720</t>
  </si>
  <si>
    <t>2300103-032 - Stavební část - kabinet cizích jazyků m.č.1.12</t>
  </si>
  <si>
    <t>-1335881094</t>
  </si>
  <si>
    <t>-1458924322</t>
  </si>
  <si>
    <t>1303157299</t>
  </si>
  <si>
    <t>36742198</t>
  </si>
  <si>
    <t>-174627719</t>
  </si>
  <si>
    <t>556933836</t>
  </si>
  <si>
    <t>929936512</t>
  </si>
  <si>
    <t>-1773329710</t>
  </si>
  <si>
    <t>658933353</t>
  </si>
  <si>
    <t>-1913357091</t>
  </si>
  <si>
    <t>1680741482</t>
  </si>
  <si>
    <t>-1635302196</t>
  </si>
  <si>
    <t>10,2162162162162*1,05 "Přepočtené koeficientem množství</t>
  </si>
  <si>
    <t>941836</t>
  </si>
  <si>
    <t>7,71891891891895*1,05 "Přepočtené koeficientem množství</t>
  </si>
  <si>
    <t>-1266957816</t>
  </si>
  <si>
    <t>15,8918918918915*1,05 "Přepočtené koeficientem množství</t>
  </si>
  <si>
    <t>1165871484</t>
  </si>
  <si>
    <t>7,94594594594591*1,05 "Přepočtené koeficientem množství</t>
  </si>
  <si>
    <t>-1285201983</t>
  </si>
  <si>
    <t>4,54054054054057*1,05 "Přepočtené koeficientem množství</t>
  </si>
  <si>
    <t>452429227</t>
  </si>
  <si>
    <t>11,3513513513513*1,05 "Přepočtené koeficientem množství</t>
  </si>
  <si>
    <t>288913252</t>
  </si>
  <si>
    <t>191164522</t>
  </si>
  <si>
    <t>1097791947</t>
  </si>
  <si>
    <t>1000187039</t>
  </si>
  <si>
    <t>-1784762331</t>
  </si>
  <si>
    <t>1083147782</t>
  </si>
  <si>
    <t>-1807019696</t>
  </si>
  <si>
    <t>-37859240</t>
  </si>
  <si>
    <t>10,9090909090909*1,1 "Přepočtené koeficientem množství</t>
  </si>
  <si>
    <t>-527592553</t>
  </si>
  <si>
    <t>1157130140</t>
  </si>
  <si>
    <t>1032919801</t>
  </si>
  <si>
    <t>-1590998318</t>
  </si>
  <si>
    <t>-2124575602</t>
  </si>
  <si>
    <t>-885872965</t>
  </si>
  <si>
    <t>633007366</t>
  </si>
  <si>
    <t>446555862</t>
  </si>
  <si>
    <t>-658381019</t>
  </si>
  <si>
    <t>374240841</t>
  </si>
  <si>
    <t>-581179289</t>
  </si>
  <si>
    <t>-423941320</t>
  </si>
  <si>
    <t>-1023163200</t>
  </si>
  <si>
    <t>2300103-033 - Elektro - učebna jazyků m.č.0.39 a kabinet cizích jazyků m.č.1.12</t>
  </si>
  <si>
    <t>-939843592</t>
  </si>
  <si>
    <t>1641050788</t>
  </si>
  <si>
    <t>2049984845</t>
  </si>
  <si>
    <t>1523407397</t>
  </si>
  <si>
    <t>-196568173</t>
  </si>
  <si>
    <t>1108587638</t>
  </si>
  <si>
    <t>2300103-04 - Učebna přírodopisu m.č.1.10 a kabinet přírodopisu m.č.1.11</t>
  </si>
  <si>
    <t>2300103-041 - Stavební část - učebna přírodopisu m.č.1.10</t>
  </si>
  <si>
    <t>-677468792</t>
  </si>
  <si>
    <t>1593242735</t>
  </si>
  <si>
    <t>-1349333017</t>
  </si>
  <si>
    <t>1335624585</t>
  </si>
  <si>
    <t>-1936942240</t>
  </si>
  <si>
    <t>364145322</t>
  </si>
  <si>
    <t>961709283</t>
  </si>
  <si>
    <t>-464742266</t>
  </si>
  <si>
    <t>-382476506</t>
  </si>
  <si>
    <t>baterie</t>
  </si>
  <si>
    <t>Vodovodní baterie, dodávka a montáž</t>
  </si>
  <si>
    <t>428774203</t>
  </si>
  <si>
    <t>313304743</t>
  </si>
  <si>
    <t>1227307646</t>
  </si>
  <si>
    <t>-2018319343</t>
  </si>
  <si>
    <t>-981357497</t>
  </si>
  <si>
    <t>-1553964963</t>
  </si>
  <si>
    <t>-1841922084</t>
  </si>
  <si>
    <t>571542922</t>
  </si>
  <si>
    <t>100,885135135135*1,05 "Přepočtené koeficientem množství</t>
  </si>
  <si>
    <t>1662510901</t>
  </si>
  <si>
    <t>76,2243243243246*1,05 "Přepočtené koeficientem množství</t>
  </si>
  <si>
    <t>-1572365130</t>
  </si>
  <si>
    <t>156,932432432429*1,05 "Přepočtené koeficientem množství</t>
  </si>
  <si>
    <t>-93146782</t>
  </si>
  <si>
    <t>78,4662162162159*1,05 "Přepočtené koeficientem množství</t>
  </si>
  <si>
    <t>-664118665</t>
  </si>
  <si>
    <t>44,8378378378381*1,05 "Přepočtené koeficientem množství</t>
  </si>
  <si>
    <t>407407811</t>
  </si>
  <si>
    <t>112,094594594594*1,05 "Přepočtené koeficientem množství</t>
  </si>
  <si>
    <t>-836010025</t>
  </si>
  <si>
    <t>-458636710</t>
  </si>
  <si>
    <t>2026283262</t>
  </si>
  <si>
    <t>-1742498122</t>
  </si>
  <si>
    <t>783705635</t>
  </si>
  <si>
    <t>100677024</t>
  </si>
  <si>
    <t>-1939028250</t>
  </si>
  <si>
    <t>-1721626398</t>
  </si>
  <si>
    <t>33,6363636363636*1,1 "Přepočtené koeficientem množství</t>
  </si>
  <si>
    <t>1827753554</t>
  </si>
  <si>
    <t>639202597</t>
  </si>
  <si>
    <t>-756283435</t>
  </si>
  <si>
    <t>424211045</t>
  </si>
  <si>
    <t>-979999296</t>
  </si>
  <si>
    <t>-139633506</t>
  </si>
  <si>
    <t>-1470289570</t>
  </si>
  <si>
    <t>-1986104333</t>
  </si>
  <si>
    <t>-255757067</t>
  </si>
  <si>
    <t>-2067305902</t>
  </si>
  <si>
    <t>1291927618</t>
  </si>
  <si>
    <t>-232744945</t>
  </si>
  <si>
    <t>288678781</t>
  </si>
  <si>
    <t>1680793571</t>
  </si>
  <si>
    <t>251875086</t>
  </si>
  <si>
    <t>-1681928003</t>
  </si>
  <si>
    <t>-1502578058</t>
  </si>
  <si>
    <t>-435197035</t>
  </si>
  <si>
    <t>-633569252</t>
  </si>
  <si>
    <t>1282972150</t>
  </si>
  <si>
    <t>-1270853134</t>
  </si>
  <si>
    <t>-1433398658</t>
  </si>
  <si>
    <t>-10137228</t>
  </si>
  <si>
    <t>luxfery 2</t>
  </si>
  <si>
    <t>Dodávka a montáž luxferů</t>
  </si>
  <si>
    <t>-812849139</t>
  </si>
  <si>
    <t>plyn</t>
  </si>
  <si>
    <t>demontáž plynu</t>
  </si>
  <si>
    <t>1482827710</t>
  </si>
  <si>
    <t>209463674</t>
  </si>
  <si>
    <t>2300103-042 - Stavební část - kabinet  přírodopisu m.č.1.11</t>
  </si>
  <si>
    <t>-2009963134</t>
  </si>
  <si>
    <t>-1229042659</t>
  </si>
  <si>
    <t>-971366124</t>
  </si>
  <si>
    <t>-1817909025</t>
  </si>
  <si>
    <t>-1038276765</t>
  </si>
  <si>
    <t>-389109740</t>
  </si>
  <si>
    <t>686501315</t>
  </si>
  <si>
    <t>-282521840</t>
  </si>
  <si>
    <t>-567872787</t>
  </si>
  <si>
    <t>-1369333771</t>
  </si>
  <si>
    <t>1987787280</t>
  </si>
  <si>
    <t>-1622174264</t>
  </si>
  <si>
    <t>484382422</t>
  </si>
  <si>
    <t>-1114174423</t>
  </si>
  <si>
    <t>25,5405405405405*1,05 "Přepočtené koeficientem množství</t>
  </si>
  <si>
    <t>-1769370709</t>
  </si>
  <si>
    <t>19,2972972972974*1,05 "Přepočtené koeficientem množství</t>
  </si>
  <si>
    <t>1754726990</t>
  </si>
  <si>
    <t>39,7297297297289*1,05 "Přepočtené koeficientem množství</t>
  </si>
  <si>
    <t>-777694862</t>
  </si>
  <si>
    <t>19,8648648648648*1,05 "Přepočtené koeficientem množství</t>
  </si>
  <si>
    <t>-1625276655</t>
  </si>
  <si>
    <t>11,3513513513514*1,05 "Přepočtené koeficientem množství</t>
  </si>
  <si>
    <t>-808428552</t>
  </si>
  <si>
    <t>28,3783783783782*1,05 "Přepočtené koeficientem množství</t>
  </si>
  <si>
    <t>-2143957830</t>
  </si>
  <si>
    <t>-1593344537</t>
  </si>
  <si>
    <t>-927380282</t>
  </si>
  <si>
    <t>1411242068</t>
  </si>
  <si>
    <t>-781604474</t>
  </si>
  <si>
    <t>162110456</t>
  </si>
  <si>
    <t>-940497063</t>
  </si>
  <si>
    <t>-1680930329</t>
  </si>
  <si>
    <t>18,1818181818182*1,1 "Přepočtené koeficientem množství</t>
  </si>
  <si>
    <t>-1517197917</t>
  </si>
  <si>
    <t>1341338513</t>
  </si>
  <si>
    <t>413995169</t>
  </si>
  <si>
    <t>603090608</t>
  </si>
  <si>
    <t>-843725254</t>
  </si>
  <si>
    <t>1826314144</t>
  </si>
  <si>
    <t>-1099915272</t>
  </si>
  <si>
    <t>707983533</t>
  </si>
  <si>
    <t>-757410385</t>
  </si>
  <si>
    <t>363138477</t>
  </si>
  <si>
    <t>1777924925</t>
  </si>
  <si>
    <t>-79317909</t>
  </si>
  <si>
    <t>-992498126</t>
  </si>
  <si>
    <t>388826940</t>
  </si>
  <si>
    <t>-1490614363</t>
  </si>
  <si>
    <t>-1923670308</t>
  </si>
  <si>
    <t>33390724</t>
  </si>
  <si>
    <t>1840582164</t>
  </si>
  <si>
    <t>-1531683166</t>
  </si>
  <si>
    <t>13990593</t>
  </si>
  <si>
    <t>-1567953859</t>
  </si>
  <si>
    <t>1211678601</t>
  </si>
  <si>
    <t>359416245</t>
  </si>
  <si>
    <t>241315399</t>
  </si>
  <si>
    <t>-70161259</t>
  </si>
  <si>
    <t>2300103-043 - Elektro - učebna přírodopisu m.č.1.10 a kabinet přírodopisu m.č.1.11</t>
  </si>
  <si>
    <t xml:space="preserve">    AVT - Koncové prvky, nábytek, stínicí technika</t>
  </si>
  <si>
    <t xml:space="preserve">      D2 - Stínící technika</t>
  </si>
  <si>
    <t>1704889081</t>
  </si>
  <si>
    <t>dodávka silnoproudých rozvodů včetně rozvaděče a příslušenství  v učebně a kabinetu. Nový silový přívod do rozvaděče na chodbě z rozvaděče školy. Demontáž stávající elektroinstalace</t>
  </si>
  <si>
    <t>1294742761</t>
  </si>
  <si>
    <t>dodávka slaboproudých LAN rozvodů 6Cat , příslušenství  v učebně a kabinetu. Cat6A LAN přívod do učebny z konektivity školy. S vyhotovením certifikačních měřících protokolů kabeláže</t>
  </si>
  <si>
    <t>1577586864</t>
  </si>
  <si>
    <t>dodávka provozního osvětlení  LED svítidel, včetně rozvodů a prvků jištění v učebně a kabinetu. Demontáž stávajícího osvětlení.</t>
  </si>
  <si>
    <t>1112659167</t>
  </si>
  <si>
    <t>310159103</t>
  </si>
  <si>
    <t>1618070809</t>
  </si>
  <si>
    <t>2300103-05 - Kabinet informatiky m.č.1.12</t>
  </si>
  <si>
    <t>2300105-051 - Stavební část - kabinet informatiky m.č.1.12</t>
  </si>
  <si>
    <t>422815808</t>
  </si>
  <si>
    <t>1483907487</t>
  </si>
  <si>
    <t>-1885520325</t>
  </si>
  <si>
    <t>-1229660662</t>
  </si>
  <si>
    <t>-1013996760</t>
  </si>
  <si>
    <t>-1077218467</t>
  </si>
  <si>
    <t>-1212032663</t>
  </si>
  <si>
    <t>-683234564</t>
  </si>
  <si>
    <t>-483099142</t>
  </si>
  <si>
    <t>103928496</t>
  </si>
  <si>
    <t>-411026845</t>
  </si>
  <si>
    <t>2125099932</t>
  </si>
  <si>
    <t>-311292751</t>
  </si>
  <si>
    <t>1834335607</t>
  </si>
  <si>
    <t>-1636202381</t>
  </si>
  <si>
    <t>960785062</t>
  </si>
  <si>
    <t>24,2635135135135*1,05 "Přepočtené koeficientem množství</t>
  </si>
  <si>
    <t>167245628</t>
  </si>
  <si>
    <t>18,3324324324325*1,05 "Přepočtené koeficientem množství</t>
  </si>
  <si>
    <t>-1497724151</t>
  </si>
  <si>
    <t>37,7432432432424*1,05 "Přepočtené koeficientem množství</t>
  </si>
  <si>
    <t>-589209360</t>
  </si>
  <si>
    <t>18,8716216216215*1,05 "Přepočtené koeficientem množství</t>
  </si>
  <si>
    <t>-1449554852</t>
  </si>
  <si>
    <t>10,7837837837838*1,05 "Přepočtené koeficientem množství</t>
  </si>
  <si>
    <t>-1494947142</t>
  </si>
  <si>
    <t>26,9594594594593*1,05 "Přepočtené koeficientem množství</t>
  </si>
  <si>
    <t>-1567455865</t>
  </si>
  <si>
    <t>-1820011622</t>
  </si>
  <si>
    <t>-728520554</t>
  </si>
  <si>
    <t>-2067798353</t>
  </si>
  <si>
    <t>-1110483533</t>
  </si>
  <si>
    <t>-1642860638</t>
  </si>
  <si>
    <t>755342825</t>
  </si>
  <si>
    <t>1068405790</t>
  </si>
  <si>
    <t>19,0909090909091*1,1 "Přepočtené koeficientem množství</t>
  </si>
  <si>
    <t>-1897441114</t>
  </si>
  <si>
    <t>-1615996303</t>
  </si>
  <si>
    <t>-1999411288</t>
  </si>
  <si>
    <t>1465915002</t>
  </si>
  <si>
    <t>1663316725</t>
  </si>
  <si>
    <t>-1594336066</t>
  </si>
  <si>
    <t>-567926652</t>
  </si>
  <si>
    <t>-71781318</t>
  </si>
  <si>
    <t>2012806761</t>
  </si>
  <si>
    <t>-915174621</t>
  </si>
  <si>
    <t>-1312435420</t>
  </si>
  <si>
    <t>-1817911987</t>
  </si>
  <si>
    <t>-1507205286</t>
  </si>
  <si>
    <t>383631727</t>
  </si>
  <si>
    <t>17237539</t>
  </si>
  <si>
    <t>824869492</t>
  </si>
  <si>
    <t>-87540825</t>
  </si>
  <si>
    <t>1249253871</t>
  </si>
  <si>
    <t>-1470080305</t>
  </si>
  <si>
    <t>1472754451</t>
  </si>
  <si>
    <t>-1009657510</t>
  </si>
  <si>
    <t>208697392</t>
  </si>
  <si>
    <t>-1901498596</t>
  </si>
  <si>
    <t>1607738065</t>
  </si>
  <si>
    <t>2300103-052 - Elektro - kabinet informatiky m.č.1.12</t>
  </si>
  <si>
    <t>-1452313965</t>
  </si>
  <si>
    <t>dodávka silnoproudých rozvodů včetně rozvaděče a příslušenství v kabinetu. Nový silový přívod do rozvaděče na chodbě z rozvaděče školy. Demontáž stávající elektroinstalace</t>
  </si>
  <si>
    <t>-2028669629</t>
  </si>
  <si>
    <t>dodávka slaboproudých LAN rozvodů 6Cat , příslušenství  v kabinetu. Cat6A LAN přívod do učebny z konektivity školy. S vyhotovením certifikačních měřících protokolů kabeláže</t>
  </si>
  <si>
    <t>127716304</t>
  </si>
  <si>
    <t>dodávka provozního osvětlení  LED svítidel, včetně rozvodů a prvků jištění v kabinetu. Demontáž stávajícího osvětlení.</t>
  </si>
  <si>
    <t>-309582001</t>
  </si>
  <si>
    <t>2300103-06 - Učebna jazyků m.č.1.14</t>
  </si>
  <si>
    <t>2300103-061 - Stavební část - učebna jazyků m.č.1.14</t>
  </si>
  <si>
    <t>1307625991</t>
  </si>
  <si>
    <t>1445236258</t>
  </si>
  <si>
    <t>-1387819983</t>
  </si>
  <si>
    <t>-784186478</t>
  </si>
  <si>
    <t>770040514</t>
  </si>
  <si>
    <t>-338763070</t>
  </si>
  <si>
    <t>751169724</t>
  </si>
  <si>
    <t>1553532801</t>
  </si>
  <si>
    <t>728258987</t>
  </si>
  <si>
    <t>-22728384</t>
  </si>
  <si>
    <t>1603739714</t>
  </si>
  <si>
    <t>1113153556</t>
  </si>
  <si>
    <t>293606492</t>
  </si>
  <si>
    <t>1927330094</t>
  </si>
  <si>
    <t>-1159394583</t>
  </si>
  <si>
    <t>-1338279591</t>
  </si>
  <si>
    <t>1713279816</t>
  </si>
  <si>
    <t>765296461</t>
  </si>
  <si>
    <t>80,4527027027024*1,05 "Přepočtené koeficientem množství</t>
  </si>
  <si>
    <t>-1446666824</t>
  </si>
  <si>
    <t>60,7864864864867*1,05 "Přepočtené koeficientem množství</t>
  </si>
  <si>
    <t>440510537</t>
  </si>
  <si>
    <t>125,148648648646*1,05 "Přepočtené koeficientem množství</t>
  </si>
  <si>
    <t>1563836797</t>
  </si>
  <si>
    <t>62,5743243243241*1,05 "Přepočtené koeficientem množství</t>
  </si>
  <si>
    <t>1094330513</t>
  </si>
  <si>
    <t>35,756756756757*1,05 "Přepočtené koeficientem množství</t>
  </si>
  <si>
    <t>1832997731</t>
  </si>
  <si>
    <t>89,3918918918912*1,05 "Přepočtené koeficientem množství</t>
  </si>
  <si>
    <t>-173923332</t>
  </si>
  <si>
    <t>-1256557729</t>
  </si>
  <si>
    <t>1801958589</t>
  </si>
  <si>
    <t>378687341</t>
  </si>
  <si>
    <t>-1981963389</t>
  </si>
  <si>
    <t>268130498</t>
  </si>
  <si>
    <t>876251488</t>
  </si>
  <si>
    <t>-326001983</t>
  </si>
  <si>
    <t>29,0909090909091*1,1 "Přepočtené koeficientem množství</t>
  </si>
  <si>
    <t>-1157632815</t>
  </si>
  <si>
    <t>353252235</t>
  </si>
  <si>
    <t>-480911275</t>
  </si>
  <si>
    <t>133255485</t>
  </si>
  <si>
    <t>689073001</t>
  </si>
  <si>
    <t>-1080617335</t>
  </si>
  <si>
    <t>68094177</t>
  </si>
  <si>
    <t>-2035223577</t>
  </si>
  <si>
    <t>1996442911</t>
  </si>
  <si>
    <t>2028682616</t>
  </si>
  <si>
    <t>857222061</t>
  </si>
  <si>
    <t>-1383137625</t>
  </si>
  <si>
    <t>-422908780</t>
  </si>
  <si>
    <t>-1469935222</t>
  </si>
  <si>
    <t>61390480</t>
  </si>
  <si>
    <t>-2014243455</t>
  </si>
  <si>
    <t>1506863882</t>
  </si>
  <si>
    <t>-1546072887</t>
  </si>
  <si>
    <t>304283927</t>
  </si>
  <si>
    <t>-66660192</t>
  </si>
  <si>
    <t>1663479959</t>
  </si>
  <si>
    <t>-842903829</t>
  </si>
  <si>
    <t>687125741</t>
  </si>
  <si>
    <t>Klimatizace</t>
  </si>
  <si>
    <t>vnitřní kazetová klimatizace do podhledu ,2x vnitřní jednotka venkovní jednotka, kabelový ovladač, odvod kondenzátu z vnitřní jednotky, žlab plastový, propojovací Cu potrubí, tichý chod, klimatizace vhodná do učeben</t>
  </si>
  <si>
    <t>-364444463</t>
  </si>
  <si>
    <t>417754846</t>
  </si>
  <si>
    <t>rohové lišty</t>
  </si>
  <si>
    <t>Dodávka a montáž rohových lišt</t>
  </si>
  <si>
    <t>1525461019</t>
  </si>
  <si>
    <t>-1086734554</t>
  </si>
  <si>
    <t>2300103-062 - Elektro - učebna jazyků m.č.1.14</t>
  </si>
  <si>
    <t>1088657562</t>
  </si>
  <si>
    <t>2059542855</t>
  </si>
  <si>
    <t>-558242430</t>
  </si>
  <si>
    <t>412094611</t>
  </si>
  <si>
    <t>-1215525414</t>
  </si>
  <si>
    <t>34068899</t>
  </si>
  <si>
    <t>2300103-08 - Učebna chemie m.č.2.10 a kabinet chemie m.č.2.11</t>
  </si>
  <si>
    <t>2300103-081 - Stavební část - učebna chemie m.č.2.10</t>
  </si>
  <si>
    <t>1147531319</t>
  </si>
  <si>
    <t>-638055919</t>
  </si>
  <si>
    <t>-15920133</t>
  </si>
  <si>
    <t>-1407460955</t>
  </si>
  <si>
    <t>-748032073</t>
  </si>
  <si>
    <t>-842118148</t>
  </si>
  <si>
    <t>1384147158</t>
  </si>
  <si>
    <t>1531258384</t>
  </si>
  <si>
    <t>-1214972707</t>
  </si>
  <si>
    <t>-846679300</t>
  </si>
  <si>
    <t>-380316583</t>
  </si>
  <si>
    <t>-1353110144</t>
  </si>
  <si>
    <t>-1951184625</t>
  </si>
  <si>
    <t>-1052166802</t>
  </si>
  <si>
    <t>-1446456581</t>
  </si>
  <si>
    <t>1530255521</t>
  </si>
  <si>
    <t>-1268769293</t>
  </si>
  <si>
    <t>-1913052980</t>
  </si>
  <si>
    <t>-188103283</t>
  </si>
  <si>
    <t>67518014</t>
  </si>
  <si>
    <t>1837141764</t>
  </si>
  <si>
    <t>-593034659</t>
  </si>
  <si>
    <t>-1156797441</t>
  </si>
  <si>
    <t>-2101295082</t>
  </si>
  <si>
    <t>1647027898</t>
  </si>
  <si>
    <t>-1968274460</t>
  </si>
  <si>
    <t>-1490552782</t>
  </si>
  <si>
    <t>1134551891</t>
  </si>
  <si>
    <t>1196356124</t>
  </si>
  <si>
    <t>715545253</t>
  </si>
  <si>
    <t>-1032584896</t>
  </si>
  <si>
    <t>-1627822151</t>
  </si>
  <si>
    <t>-232366415</t>
  </si>
  <si>
    <t>-1176898423</t>
  </si>
  <si>
    <t>818657358</t>
  </si>
  <si>
    <t>70676234</t>
  </si>
  <si>
    <t>-298952346</t>
  </si>
  <si>
    <t>-1079758837</t>
  </si>
  <si>
    <t>108677213</t>
  </si>
  <si>
    <t>2084627431</t>
  </si>
  <si>
    <t>1569982392</t>
  </si>
  <si>
    <t>376793325</t>
  </si>
  <si>
    <t>344039192</t>
  </si>
  <si>
    <t>2048503432</t>
  </si>
  <si>
    <t>725166824</t>
  </si>
  <si>
    <t>-1855490559</t>
  </si>
  <si>
    <t>-758609181</t>
  </si>
  <si>
    <t>-1933360922</t>
  </si>
  <si>
    <t>-898634912</t>
  </si>
  <si>
    <t>-890076177</t>
  </si>
  <si>
    <t>-729655265</t>
  </si>
  <si>
    <t>-1469573114</t>
  </si>
  <si>
    <t>-1816016107</t>
  </si>
  <si>
    <t>-863070827</t>
  </si>
  <si>
    <t>79428468</t>
  </si>
  <si>
    <t>Odsávání digestoře</t>
  </si>
  <si>
    <t>966705948</t>
  </si>
  <si>
    <t>1266314167</t>
  </si>
  <si>
    <t>1936120500</t>
  </si>
  <si>
    <t>2300103-082 - Stavební část - kabinet chemie m.č.2.11</t>
  </si>
  <si>
    <t>-424080225</t>
  </si>
  <si>
    <t>1625281776</t>
  </si>
  <si>
    <t>-1121840496</t>
  </si>
  <si>
    <t>1180412291</t>
  </si>
  <si>
    <t>-1088914325</t>
  </si>
  <si>
    <t>2105760043</t>
  </si>
  <si>
    <t>1636690751</t>
  </si>
  <si>
    <t>-341370326</t>
  </si>
  <si>
    <t>-132704865</t>
  </si>
  <si>
    <t>636586385</t>
  </si>
  <si>
    <t>-721635045</t>
  </si>
  <si>
    <t>-1550370318</t>
  </si>
  <si>
    <t>-901463920</t>
  </si>
  <si>
    <t>-1888660721</t>
  </si>
  <si>
    <t>58689060</t>
  </si>
  <si>
    <t>650842626</t>
  </si>
  <si>
    <t>26,8175675675675*1,05 "Přepočtené koeficientem množství</t>
  </si>
  <si>
    <t>948994671</t>
  </si>
  <si>
    <t>20,2621621621622*1,05 "Přepočtené koeficientem množství</t>
  </si>
  <si>
    <t>825814279</t>
  </si>
  <si>
    <t>41,7162162162153*1,05 "Přepočtené koeficientem množství</t>
  </si>
  <si>
    <t>1446122958</t>
  </si>
  <si>
    <t>20,858108108108*1,05 "Přepočtené koeficientem množství</t>
  </si>
  <si>
    <t>891358976</t>
  </si>
  <si>
    <t>11,918918918919*1,05 "Přepočtené koeficientem množství</t>
  </si>
  <si>
    <t>-399741690</t>
  </si>
  <si>
    <t>29,7972972972971*1,05 "Přepočtené koeficientem množství</t>
  </si>
  <si>
    <t>2098757331</t>
  </si>
  <si>
    <t>2021194513</t>
  </si>
  <si>
    <t>-1030191274</t>
  </si>
  <si>
    <t>1598275837</t>
  </si>
  <si>
    <t>968426768</t>
  </si>
  <si>
    <t>-1369050397</t>
  </si>
  <si>
    <t>-1842908711</t>
  </si>
  <si>
    <t>1698996139</t>
  </si>
  <si>
    <t>-375046390</t>
  </si>
  <si>
    <t>328227903</t>
  </si>
  <si>
    <t>-1685457896</t>
  </si>
  <si>
    <t>-962695590</t>
  </si>
  <si>
    <t>-1815909247</t>
  </si>
  <si>
    <t>260954387</t>
  </si>
  <si>
    <t>-116945267</t>
  </si>
  <si>
    <t>-2127654118</t>
  </si>
  <si>
    <t>56533768</t>
  </si>
  <si>
    <t>-339109803</t>
  </si>
  <si>
    <t>700918961</t>
  </si>
  <si>
    <t>1416479934</t>
  </si>
  <si>
    <t>1403504890</t>
  </si>
  <si>
    <t>-1419969134</t>
  </si>
  <si>
    <t>1169131879</t>
  </si>
  <si>
    <t>748067267</t>
  </si>
  <si>
    <t>-1007299651</t>
  </si>
  <si>
    <t>1956124620</t>
  </si>
  <si>
    <t>-2126012876</t>
  </si>
  <si>
    <t>1367261296</t>
  </si>
  <si>
    <t>426313849</t>
  </si>
  <si>
    <t>2300103-083 - Elektro - učebna chemie m.č.2.10 a kabinet chemie m.č.2.11</t>
  </si>
  <si>
    <t>935970240</t>
  </si>
  <si>
    <t>1828309018</t>
  </si>
  <si>
    <t>-2100292092</t>
  </si>
  <si>
    <t>-1829448075</t>
  </si>
  <si>
    <t>1339026797</t>
  </si>
  <si>
    <t>914067978</t>
  </si>
  <si>
    <t>2300104 -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</si>
  <si>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</si>
  <si>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</si>
  <si>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</si>
  <si>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</si>
  <si>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</si>
  <si>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</si>
  <si>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</si>
  <si>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</si>
  <si>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</si>
  <si>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 xml:space="preserve">Projektová dokumentace skutečného provedení stavby </t>
  </si>
  <si>
    <t>1024</t>
  </si>
  <si>
    <t>204154644</t>
  </si>
  <si>
    <t>VRN3</t>
  </si>
  <si>
    <t>Zařízení staveniště</t>
  </si>
  <si>
    <t>030001000</t>
  </si>
  <si>
    <t>670537935</t>
  </si>
  <si>
    <t>033002000</t>
  </si>
  <si>
    <t>Připojení staveniště na inženýrské sítě a spotřeba energií</t>
  </si>
  <si>
    <t>-1202919697</t>
  </si>
  <si>
    <t>034103000</t>
  </si>
  <si>
    <t>Oplocení staveniště</t>
  </si>
  <si>
    <t>1945256148</t>
  </si>
  <si>
    <t>034153000</t>
  </si>
  <si>
    <t>BOZP na staveništi</t>
  </si>
  <si>
    <t>1391488252</t>
  </si>
  <si>
    <t>034303000</t>
  </si>
  <si>
    <t>Dopravní značení na staveništi</t>
  </si>
  <si>
    <t>-924321435</t>
  </si>
  <si>
    <t>034503000</t>
  </si>
  <si>
    <t>Informační tabule na staveništi</t>
  </si>
  <si>
    <t>-912701973</t>
  </si>
  <si>
    <t>039203000</t>
  </si>
  <si>
    <t>Úprava terénu a ploch po zrušení zařízení staveniště</t>
  </si>
  <si>
    <t>66117046</t>
  </si>
  <si>
    <t>VRN4</t>
  </si>
  <si>
    <t>Inženýrská činnost</t>
  </si>
  <si>
    <t>045002000</t>
  </si>
  <si>
    <t>Kompletační a koordinační činnost</t>
  </si>
  <si>
    <t>782365326</t>
  </si>
  <si>
    <t>VRN7</t>
  </si>
  <si>
    <t>Provozní vlivy</t>
  </si>
  <si>
    <t>071103000</t>
  </si>
  <si>
    <t>Provoz investora</t>
  </si>
  <si>
    <t>-564277744</t>
  </si>
  <si>
    <t>https://podminky.urs.cz/item/CS_URS_2023_02/071103000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</si>
</sst>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39" fillId="2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9711111" TargetMode="External" /><Relationship Id="rId2" Type="http://schemas.openxmlformats.org/officeDocument/2006/relationships/hyperlink" Target="https://podminky.urs.cz/item/CS_URS_2023_02/162211311" TargetMode="External" /><Relationship Id="rId3" Type="http://schemas.openxmlformats.org/officeDocument/2006/relationships/hyperlink" Target="https://podminky.urs.cz/item/CS_URS_2023_02/162211319" TargetMode="External" /><Relationship Id="rId4" Type="http://schemas.openxmlformats.org/officeDocument/2006/relationships/hyperlink" Target="https://podminky.urs.cz/item/CS_URS_2023_02/162751117" TargetMode="External" /><Relationship Id="rId5" Type="http://schemas.openxmlformats.org/officeDocument/2006/relationships/hyperlink" Target="https://podminky.urs.cz/item/CS_URS_2023_02/171251201" TargetMode="External" /><Relationship Id="rId6" Type="http://schemas.openxmlformats.org/officeDocument/2006/relationships/hyperlink" Target="https://podminky.urs.cz/item/CS_URS_2023_02/171201221" TargetMode="External" /><Relationship Id="rId7" Type="http://schemas.openxmlformats.org/officeDocument/2006/relationships/hyperlink" Target="https://podminky.urs.cz/item/CS_URS_2023_02/969031111" TargetMode="External" /><Relationship Id="rId8" Type="http://schemas.openxmlformats.org/officeDocument/2006/relationships/hyperlink" Target="https://podminky.urs.cz/item/CS_URS_2023_02/969041112" TargetMode="External" /><Relationship Id="rId9" Type="http://schemas.openxmlformats.org/officeDocument/2006/relationships/hyperlink" Target="https://podminky.urs.cz/item/CS_URS_2023_02/997013861" TargetMode="External" /><Relationship Id="rId10" Type="http://schemas.openxmlformats.org/officeDocument/2006/relationships/hyperlink" Target="https://podminky.urs.cz/item/CS_URS_2023_02/997013863" TargetMode="External" /><Relationship Id="rId11" Type="http://schemas.openxmlformats.org/officeDocument/2006/relationships/hyperlink" Target="https://podminky.urs.cz/item/CS_URS_2023_02/997013867" TargetMode="External" /><Relationship Id="rId12" Type="http://schemas.openxmlformats.org/officeDocument/2006/relationships/hyperlink" Target="https://podminky.urs.cz/item/CS_URS_2023_02/997013645" TargetMode="External" /><Relationship Id="rId13" Type="http://schemas.openxmlformats.org/officeDocument/2006/relationships/hyperlink" Target="https://podminky.urs.cz/item/CS_URS_2023_02/725829131" TargetMode="External" /><Relationship Id="rId14" Type="http://schemas.openxmlformats.org/officeDocument/2006/relationships/hyperlink" Target="https://podminky.urs.cz/item/CS_URS_2023_02/771574636" TargetMode="External" /><Relationship Id="rId15" Type="http://schemas.openxmlformats.org/officeDocument/2006/relationships/hyperlink" Target="https://podminky.urs.cz/item/CS_URS_2023_02/781492311" TargetMode="External" /><Relationship Id="rId16" Type="http://schemas.openxmlformats.org/officeDocument/2006/relationships/hyperlink" Target="https://podminky.urs.cz/item/CS_URS_2023_02/781492451" TargetMode="External" /><Relationship Id="rId17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71103000" TargetMode="External" /><Relationship Id="rId2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2300100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Rekonstrukce silno a slaboproudé instalace, WC pro imobilní - ZŠ Ivanovice na Hané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Ivanovice na Hané, ul. Tyršova  218/4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6. 12. 2023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ROUND(AG95+AG96+AG121,2)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ROUND(AS95+AS96+AS121,2)</f>
        <v>0</v>
      </c>
      <c r="AT94" s="114">
        <f>ROUND(SUM(AV94:AW94),2)</f>
        <v>0</v>
      </c>
      <c r="AU94" s="115">
        <f>ROUND(AU95+AU96+AU121,5)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ROUND(AZ95+AZ96+AZ121,2)</f>
        <v>0</v>
      </c>
      <c r="BA94" s="114">
        <f>ROUND(BA95+BA96+BA121,2)</f>
        <v>0</v>
      </c>
      <c r="BB94" s="114">
        <f>ROUND(BB95+BB96+BB121,2)</f>
        <v>0</v>
      </c>
      <c r="BC94" s="114">
        <f>ROUND(BC95+BC96+BC121,2)</f>
        <v>0</v>
      </c>
      <c r="BD94" s="116">
        <f>ROUND(BD95+BD96+BD121,2)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pans="1:91" s="7" customFormat="1" ht="24.75" customHeight="1">
      <c r="A95" s="119" t="s">
        <v>78</v>
      </c>
      <c r="B95" s="120"/>
      <c r="C95" s="121"/>
      <c r="D95" s="122" t="s">
        <v>79</v>
      </c>
      <c r="E95" s="122"/>
      <c r="F95" s="122"/>
      <c r="G95" s="122"/>
      <c r="H95" s="122"/>
      <c r="I95" s="123"/>
      <c r="J95" s="122" t="s">
        <v>80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'2300101 - Rekonstrukce a 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81</v>
      </c>
      <c r="AR95" s="126"/>
      <c r="AS95" s="127">
        <v>0</v>
      </c>
      <c r="AT95" s="128">
        <f>ROUND(SUM(AV95:AW95),2)</f>
        <v>0</v>
      </c>
      <c r="AU95" s="129">
        <f>'2300101 - Rekonstrukce a ...'!P141</f>
        <v>0</v>
      </c>
      <c r="AV95" s="128">
        <f>'2300101 - Rekonstrukce a ...'!J33</f>
        <v>0</v>
      </c>
      <c r="AW95" s="128">
        <f>'2300101 - Rekonstrukce a ...'!J34</f>
        <v>0</v>
      </c>
      <c r="AX95" s="128">
        <f>'2300101 - Rekonstrukce a ...'!J35</f>
        <v>0</v>
      </c>
      <c r="AY95" s="128">
        <f>'2300101 - Rekonstrukce a ...'!J36</f>
        <v>0</v>
      </c>
      <c r="AZ95" s="128">
        <f>'2300101 - Rekonstrukce a ...'!F33</f>
        <v>0</v>
      </c>
      <c r="BA95" s="128">
        <f>'2300101 - Rekonstrukce a ...'!F34</f>
        <v>0</v>
      </c>
      <c r="BB95" s="128">
        <f>'2300101 - Rekonstrukce a ...'!F35</f>
        <v>0</v>
      </c>
      <c r="BC95" s="128">
        <f>'2300101 - Rekonstrukce a ...'!F36</f>
        <v>0</v>
      </c>
      <c r="BD95" s="130">
        <f>'2300101 - Rekonstrukce a ...'!F37</f>
        <v>0</v>
      </c>
      <c r="BE95" s="7"/>
      <c r="BT95" s="131" t="s">
        <v>82</v>
      </c>
      <c r="BV95" s="131" t="s">
        <v>76</v>
      </c>
      <c r="BW95" s="131" t="s">
        <v>83</v>
      </c>
      <c r="BX95" s="131" t="s">
        <v>5</v>
      </c>
      <c r="CL95" s="131" t="s">
        <v>1</v>
      </c>
      <c r="CM95" s="131" t="s">
        <v>84</v>
      </c>
    </row>
    <row r="96" spans="1:91" s="7" customFormat="1" ht="24.75" customHeight="1">
      <c r="A96" s="7"/>
      <c r="B96" s="120"/>
      <c r="C96" s="121"/>
      <c r="D96" s="122" t="s">
        <v>85</v>
      </c>
      <c r="E96" s="122"/>
      <c r="F96" s="122"/>
      <c r="G96" s="122"/>
      <c r="H96" s="122"/>
      <c r="I96" s="123"/>
      <c r="J96" s="122" t="s">
        <v>86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32">
        <f>ROUND(AG97+AG100+AG103+AG107+AG111+AG114+AG117,2)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81</v>
      </c>
      <c r="AR96" s="126"/>
      <c r="AS96" s="127">
        <f>ROUND(AS97+AS100+AS103+AS107+AS111+AS114+AS117,2)</f>
        <v>0</v>
      </c>
      <c r="AT96" s="128">
        <f>ROUND(SUM(AV96:AW96),2)</f>
        <v>0</v>
      </c>
      <c r="AU96" s="129">
        <f>ROUND(AU97+AU100+AU103+AU107+AU111+AU114+AU117,5)</f>
        <v>0</v>
      </c>
      <c r="AV96" s="128">
        <f>ROUND(AZ96*L29,2)</f>
        <v>0</v>
      </c>
      <c r="AW96" s="128">
        <f>ROUND(BA96*L30,2)</f>
        <v>0</v>
      </c>
      <c r="AX96" s="128">
        <f>ROUND(BB96*L29,2)</f>
        <v>0</v>
      </c>
      <c r="AY96" s="128">
        <f>ROUND(BC96*L30,2)</f>
        <v>0</v>
      </c>
      <c r="AZ96" s="128">
        <f>ROUND(AZ97+AZ100+AZ103+AZ107+AZ111+AZ114+AZ117,2)</f>
        <v>0</v>
      </c>
      <c r="BA96" s="128">
        <f>ROUND(BA97+BA100+BA103+BA107+BA111+BA114+BA117,2)</f>
        <v>0</v>
      </c>
      <c r="BB96" s="128">
        <f>ROUND(BB97+BB100+BB103+BB107+BB111+BB114+BB117,2)</f>
        <v>0</v>
      </c>
      <c r="BC96" s="128">
        <f>ROUND(BC97+BC100+BC103+BC107+BC111+BC114+BC117,2)</f>
        <v>0</v>
      </c>
      <c r="BD96" s="130">
        <f>ROUND(BD97+BD100+BD103+BD107+BD111+BD114+BD117,2)</f>
        <v>0</v>
      </c>
      <c r="BE96" s="7"/>
      <c r="BS96" s="131" t="s">
        <v>73</v>
      </c>
      <c r="BT96" s="131" t="s">
        <v>82</v>
      </c>
      <c r="BU96" s="131" t="s">
        <v>75</v>
      </c>
      <c r="BV96" s="131" t="s">
        <v>76</v>
      </c>
      <c r="BW96" s="131" t="s">
        <v>87</v>
      </c>
      <c r="BX96" s="131" t="s">
        <v>5</v>
      </c>
      <c r="CL96" s="131" t="s">
        <v>1</v>
      </c>
      <c r="CM96" s="131" t="s">
        <v>84</v>
      </c>
    </row>
    <row r="97" spans="1:90" s="4" customFormat="1" ht="23.25" customHeight="1">
      <c r="A97" s="4"/>
      <c r="B97" s="70"/>
      <c r="C97" s="133"/>
      <c r="D97" s="133"/>
      <c r="E97" s="134" t="s">
        <v>88</v>
      </c>
      <c r="F97" s="134"/>
      <c r="G97" s="134"/>
      <c r="H97" s="134"/>
      <c r="I97" s="134"/>
      <c r="J97" s="133"/>
      <c r="K97" s="134" t="s">
        <v>89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ROUND(SUM(AG98:AG99),2)</f>
        <v>0</v>
      </c>
      <c r="AH97" s="133"/>
      <c r="AI97" s="133"/>
      <c r="AJ97" s="133"/>
      <c r="AK97" s="133"/>
      <c r="AL97" s="133"/>
      <c r="AM97" s="133"/>
      <c r="AN97" s="136">
        <f>SUM(AG97,AT97)</f>
        <v>0</v>
      </c>
      <c r="AO97" s="133"/>
      <c r="AP97" s="133"/>
      <c r="AQ97" s="137" t="s">
        <v>90</v>
      </c>
      <c r="AR97" s="72"/>
      <c r="AS97" s="138">
        <f>ROUND(SUM(AS98:AS99),2)</f>
        <v>0</v>
      </c>
      <c r="AT97" s="139">
        <f>ROUND(SUM(AV97:AW97),2)</f>
        <v>0</v>
      </c>
      <c r="AU97" s="140">
        <f>ROUND(SUM(AU98:AU99),5)</f>
        <v>0</v>
      </c>
      <c r="AV97" s="139">
        <f>ROUND(AZ97*L29,2)</f>
        <v>0</v>
      </c>
      <c r="AW97" s="139">
        <f>ROUND(BA97*L30,2)</f>
        <v>0</v>
      </c>
      <c r="AX97" s="139">
        <f>ROUND(BB97*L29,2)</f>
        <v>0</v>
      </c>
      <c r="AY97" s="139">
        <f>ROUND(BC97*L30,2)</f>
        <v>0</v>
      </c>
      <c r="AZ97" s="139">
        <f>ROUND(SUM(AZ98:AZ99),2)</f>
        <v>0</v>
      </c>
      <c r="BA97" s="139">
        <f>ROUND(SUM(BA98:BA99),2)</f>
        <v>0</v>
      </c>
      <c r="BB97" s="139">
        <f>ROUND(SUM(BB98:BB99),2)</f>
        <v>0</v>
      </c>
      <c r="BC97" s="139">
        <f>ROUND(SUM(BC98:BC99),2)</f>
        <v>0</v>
      </c>
      <c r="BD97" s="141">
        <f>ROUND(SUM(BD98:BD99),2)</f>
        <v>0</v>
      </c>
      <c r="BE97" s="4"/>
      <c r="BS97" s="142" t="s">
        <v>73</v>
      </c>
      <c r="BT97" s="142" t="s">
        <v>84</v>
      </c>
      <c r="BU97" s="142" t="s">
        <v>75</v>
      </c>
      <c r="BV97" s="142" t="s">
        <v>76</v>
      </c>
      <c r="BW97" s="142" t="s">
        <v>91</v>
      </c>
      <c r="BX97" s="142" t="s">
        <v>87</v>
      </c>
      <c r="CL97" s="142" t="s">
        <v>1</v>
      </c>
    </row>
    <row r="98" spans="1:90" s="4" customFormat="1" ht="23.25" customHeight="1">
      <c r="A98" s="119" t="s">
        <v>78</v>
      </c>
      <c r="B98" s="70"/>
      <c r="C98" s="133"/>
      <c r="D98" s="133"/>
      <c r="E98" s="133"/>
      <c r="F98" s="134" t="s">
        <v>92</v>
      </c>
      <c r="G98" s="134"/>
      <c r="H98" s="134"/>
      <c r="I98" s="134"/>
      <c r="J98" s="134"/>
      <c r="K98" s="133"/>
      <c r="L98" s="134" t="s">
        <v>93</v>
      </c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6">
        <f>'2300103-011 - Stavební část'!J34</f>
        <v>0</v>
      </c>
      <c r="AH98" s="133"/>
      <c r="AI98" s="133"/>
      <c r="AJ98" s="133"/>
      <c r="AK98" s="133"/>
      <c r="AL98" s="133"/>
      <c r="AM98" s="133"/>
      <c r="AN98" s="136">
        <f>SUM(AG98,AT98)</f>
        <v>0</v>
      </c>
      <c r="AO98" s="133"/>
      <c r="AP98" s="133"/>
      <c r="AQ98" s="137" t="s">
        <v>90</v>
      </c>
      <c r="AR98" s="72"/>
      <c r="AS98" s="138">
        <v>0</v>
      </c>
      <c r="AT98" s="139">
        <f>ROUND(SUM(AV98:AW98),2)</f>
        <v>0</v>
      </c>
      <c r="AU98" s="140">
        <f>'2300103-011 - Stavební část'!P139</f>
        <v>0</v>
      </c>
      <c r="AV98" s="139">
        <f>'2300103-011 - Stavební část'!J37</f>
        <v>0</v>
      </c>
      <c r="AW98" s="139">
        <f>'2300103-011 - Stavební část'!J38</f>
        <v>0</v>
      </c>
      <c r="AX98" s="139">
        <f>'2300103-011 - Stavební část'!J39</f>
        <v>0</v>
      </c>
      <c r="AY98" s="139">
        <f>'2300103-011 - Stavební část'!J40</f>
        <v>0</v>
      </c>
      <c r="AZ98" s="139">
        <f>'2300103-011 - Stavební část'!F37</f>
        <v>0</v>
      </c>
      <c r="BA98" s="139">
        <f>'2300103-011 - Stavební část'!F38</f>
        <v>0</v>
      </c>
      <c r="BB98" s="139">
        <f>'2300103-011 - Stavební část'!F39</f>
        <v>0</v>
      </c>
      <c r="BC98" s="139">
        <f>'2300103-011 - Stavební část'!F40</f>
        <v>0</v>
      </c>
      <c r="BD98" s="141">
        <f>'2300103-011 - Stavební část'!F41</f>
        <v>0</v>
      </c>
      <c r="BE98" s="4"/>
      <c r="BT98" s="142" t="s">
        <v>94</v>
      </c>
      <c r="BV98" s="142" t="s">
        <v>76</v>
      </c>
      <c r="BW98" s="142" t="s">
        <v>95</v>
      </c>
      <c r="BX98" s="142" t="s">
        <v>91</v>
      </c>
      <c r="CL98" s="142" t="s">
        <v>1</v>
      </c>
    </row>
    <row r="99" spans="1:90" s="4" customFormat="1" ht="23.25" customHeight="1">
      <c r="A99" s="119" t="s">
        <v>78</v>
      </c>
      <c r="B99" s="70"/>
      <c r="C99" s="133"/>
      <c r="D99" s="133"/>
      <c r="E99" s="133"/>
      <c r="F99" s="134" t="s">
        <v>96</v>
      </c>
      <c r="G99" s="134"/>
      <c r="H99" s="134"/>
      <c r="I99" s="134"/>
      <c r="J99" s="134"/>
      <c r="K99" s="133"/>
      <c r="L99" s="134" t="s">
        <v>97</v>
      </c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6">
        <f>'2300103-012 - Elektro'!J34</f>
        <v>0</v>
      </c>
      <c r="AH99" s="133"/>
      <c r="AI99" s="133"/>
      <c r="AJ99" s="133"/>
      <c r="AK99" s="133"/>
      <c r="AL99" s="133"/>
      <c r="AM99" s="133"/>
      <c r="AN99" s="136">
        <f>SUM(AG99,AT99)</f>
        <v>0</v>
      </c>
      <c r="AO99" s="133"/>
      <c r="AP99" s="133"/>
      <c r="AQ99" s="137" t="s">
        <v>90</v>
      </c>
      <c r="AR99" s="72"/>
      <c r="AS99" s="138">
        <v>0</v>
      </c>
      <c r="AT99" s="139">
        <f>ROUND(SUM(AV99:AW99),2)</f>
        <v>0</v>
      </c>
      <c r="AU99" s="140">
        <f>'2300103-012 - Elektro'!P132</f>
        <v>0</v>
      </c>
      <c r="AV99" s="139">
        <f>'2300103-012 - Elektro'!J37</f>
        <v>0</v>
      </c>
      <c r="AW99" s="139">
        <f>'2300103-012 - Elektro'!J38</f>
        <v>0</v>
      </c>
      <c r="AX99" s="139">
        <f>'2300103-012 - Elektro'!J39</f>
        <v>0</v>
      </c>
      <c r="AY99" s="139">
        <f>'2300103-012 - Elektro'!J40</f>
        <v>0</v>
      </c>
      <c r="AZ99" s="139">
        <f>'2300103-012 - Elektro'!F37</f>
        <v>0</v>
      </c>
      <c r="BA99" s="139">
        <f>'2300103-012 - Elektro'!F38</f>
        <v>0</v>
      </c>
      <c r="BB99" s="139">
        <f>'2300103-012 - Elektro'!F39</f>
        <v>0</v>
      </c>
      <c r="BC99" s="139">
        <f>'2300103-012 - Elektro'!F40</f>
        <v>0</v>
      </c>
      <c r="BD99" s="141">
        <f>'2300103-012 - Elektro'!F41</f>
        <v>0</v>
      </c>
      <c r="BE99" s="4"/>
      <c r="BT99" s="142" t="s">
        <v>94</v>
      </c>
      <c r="BV99" s="142" t="s">
        <v>76</v>
      </c>
      <c r="BW99" s="142" t="s">
        <v>98</v>
      </c>
      <c r="BX99" s="142" t="s">
        <v>91</v>
      </c>
      <c r="CL99" s="142" t="s">
        <v>1</v>
      </c>
    </row>
    <row r="100" spans="1:90" s="4" customFormat="1" ht="23.25" customHeight="1">
      <c r="A100" s="4"/>
      <c r="B100" s="70"/>
      <c r="C100" s="133"/>
      <c r="D100" s="133"/>
      <c r="E100" s="134" t="s">
        <v>99</v>
      </c>
      <c r="F100" s="134"/>
      <c r="G100" s="134"/>
      <c r="H100" s="134"/>
      <c r="I100" s="134"/>
      <c r="J100" s="133"/>
      <c r="K100" s="134" t="s">
        <v>100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ROUND(SUM(AG101:AG102),2)</f>
        <v>0</v>
      </c>
      <c r="AH100" s="133"/>
      <c r="AI100" s="133"/>
      <c r="AJ100" s="133"/>
      <c r="AK100" s="133"/>
      <c r="AL100" s="133"/>
      <c r="AM100" s="133"/>
      <c r="AN100" s="136">
        <f>SUM(AG100,AT100)</f>
        <v>0</v>
      </c>
      <c r="AO100" s="133"/>
      <c r="AP100" s="133"/>
      <c r="AQ100" s="137" t="s">
        <v>90</v>
      </c>
      <c r="AR100" s="72"/>
      <c r="AS100" s="138">
        <f>ROUND(SUM(AS101:AS102),2)</f>
        <v>0</v>
      </c>
      <c r="AT100" s="139">
        <f>ROUND(SUM(AV100:AW100),2)</f>
        <v>0</v>
      </c>
      <c r="AU100" s="140">
        <f>ROUND(SUM(AU101:AU102),5)</f>
        <v>0</v>
      </c>
      <c r="AV100" s="139">
        <f>ROUND(AZ100*L29,2)</f>
        <v>0</v>
      </c>
      <c r="AW100" s="139">
        <f>ROUND(BA100*L30,2)</f>
        <v>0</v>
      </c>
      <c r="AX100" s="139">
        <f>ROUND(BB100*L29,2)</f>
        <v>0</v>
      </c>
      <c r="AY100" s="139">
        <f>ROUND(BC100*L30,2)</f>
        <v>0</v>
      </c>
      <c r="AZ100" s="139">
        <f>ROUND(SUM(AZ101:AZ102),2)</f>
        <v>0</v>
      </c>
      <c r="BA100" s="139">
        <f>ROUND(SUM(BA101:BA102),2)</f>
        <v>0</v>
      </c>
      <c r="BB100" s="139">
        <f>ROUND(SUM(BB101:BB102),2)</f>
        <v>0</v>
      </c>
      <c r="BC100" s="139">
        <f>ROUND(SUM(BC101:BC102),2)</f>
        <v>0</v>
      </c>
      <c r="BD100" s="141">
        <f>ROUND(SUM(BD101:BD102),2)</f>
        <v>0</v>
      </c>
      <c r="BE100" s="4"/>
      <c r="BS100" s="142" t="s">
        <v>73</v>
      </c>
      <c r="BT100" s="142" t="s">
        <v>84</v>
      </c>
      <c r="BU100" s="142" t="s">
        <v>75</v>
      </c>
      <c r="BV100" s="142" t="s">
        <v>76</v>
      </c>
      <c r="BW100" s="142" t="s">
        <v>101</v>
      </c>
      <c r="BX100" s="142" t="s">
        <v>87</v>
      </c>
      <c r="CL100" s="142" t="s">
        <v>1</v>
      </c>
    </row>
    <row r="101" spans="1:90" s="4" customFormat="1" ht="23.25" customHeight="1">
      <c r="A101" s="119" t="s">
        <v>78</v>
      </c>
      <c r="B101" s="70"/>
      <c r="C101" s="133"/>
      <c r="D101" s="133"/>
      <c r="E101" s="133"/>
      <c r="F101" s="134" t="s">
        <v>102</v>
      </c>
      <c r="G101" s="134"/>
      <c r="H101" s="134"/>
      <c r="I101" s="134"/>
      <c r="J101" s="134"/>
      <c r="K101" s="133"/>
      <c r="L101" s="134" t="s">
        <v>93</v>
      </c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6">
        <f>'2300103-021 - Stavební část'!J34</f>
        <v>0</v>
      </c>
      <c r="AH101" s="133"/>
      <c r="AI101" s="133"/>
      <c r="AJ101" s="133"/>
      <c r="AK101" s="133"/>
      <c r="AL101" s="133"/>
      <c r="AM101" s="133"/>
      <c r="AN101" s="136">
        <f>SUM(AG101,AT101)</f>
        <v>0</v>
      </c>
      <c r="AO101" s="133"/>
      <c r="AP101" s="133"/>
      <c r="AQ101" s="137" t="s">
        <v>90</v>
      </c>
      <c r="AR101" s="72"/>
      <c r="AS101" s="138">
        <v>0</v>
      </c>
      <c r="AT101" s="139">
        <f>ROUND(SUM(AV101:AW101),2)</f>
        <v>0</v>
      </c>
      <c r="AU101" s="140">
        <f>'2300103-021 - Stavební část'!P138</f>
        <v>0</v>
      </c>
      <c r="AV101" s="139">
        <f>'2300103-021 - Stavební část'!J37</f>
        <v>0</v>
      </c>
      <c r="AW101" s="139">
        <f>'2300103-021 - Stavební část'!J38</f>
        <v>0</v>
      </c>
      <c r="AX101" s="139">
        <f>'2300103-021 - Stavební část'!J39</f>
        <v>0</v>
      </c>
      <c r="AY101" s="139">
        <f>'2300103-021 - Stavební část'!J40</f>
        <v>0</v>
      </c>
      <c r="AZ101" s="139">
        <f>'2300103-021 - Stavební část'!F37</f>
        <v>0</v>
      </c>
      <c r="BA101" s="139">
        <f>'2300103-021 - Stavební část'!F38</f>
        <v>0</v>
      </c>
      <c r="BB101" s="139">
        <f>'2300103-021 - Stavební část'!F39</f>
        <v>0</v>
      </c>
      <c r="BC101" s="139">
        <f>'2300103-021 - Stavební část'!F40</f>
        <v>0</v>
      </c>
      <c r="BD101" s="141">
        <f>'2300103-021 - Stavební část'!F41</f>
        <v>0</v>
      </c>
      <c r="BE101" s="4"/>
      <c r="BT101" s="142" t="s">
        <v>94</v>
      </c>
      <c r="BV101" s="142" t="s">
        <v>76</v>
      </c>
      <c r="BW101" s="142" t="s">
        <v>103</v>
      </c>
      <c r="BX101" s="142" t="s">
        <v>101</v>
      </c>
      <c r="CL101" s="142" t="s">
        <v>1</v>
      </c>
    </row>
    <row r="102" spans="1:90" s="4" customFormat="1" ht="23.25" customHeight="1">
      <c r="A102" s="119" t="s">
        <v>78</v>
      </c>
      <c r="B102" s="70"/>
      <c r="C102" s="133"/>
      <c r="D102" s="133"/>
      <c r="E102" s="133"/>
      <c r="F102" s="134" t="s">
        <v>104</v>
      </c>
      <c r="G102" s="134"/>
      <c r="H102" s="134"/>
      <c r="I102" s="134"/>
      <c r="J102" s="134"/>
      <c r="K102" s="133"/>
      <c r="L102" s="134" t="s">
        <v>97</v>
      </c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6">
        <f>'2300103-022 - Elektro'!J34</f>
        <v>0</v>
      </c>
      <c r="AH102" s="133"/>
      <c r="AI102" s="133"/>
      <c r="AJ102" s="133"/>
      <c r="AK102" s="133"/>
      <c r="AL102" s="133"/>
      <c r="AM102" s="133"/>
      <c r="AN102" s="136">
        <f>SUM(AG102,AT102)</f>
        <v>0</v>
      </c>
      <c r="AO102" s="133"/>
      <c r="AP102" s="133"/>
      <c r="AQ102" s="137" t="s">
        <v>90</v>
      </c>
      <c r="AR102" s="72"/>
      <c r="AS102" s="138">
        <v>0</v>
      </c>
      <c r="AT102" s="139">
        <f>ROUND(SUM(AV102:AW102),2)</f>
        <v>0</v>
      </c>
      <c r="AU102" s="140">
        <f>'2300103-022 - Elektro'!P130</f>
        <v>0</v>
      </c>
      <c r="AV102" s="139">
        <f>'2300103-022 - Elektro'!J37</f>
        <v>0</v>
      </c>
      <c r="AW102" s="139">
        <f>'2300103-022 - Elektro'!J38</f>
        <v>0</v>
      </c>
      <c r="AX102" s="139">
        <f>'2300103-022 - Elektro'!J39</f>
        <v>0</v>
      </c>
      <c r="AY102" s="139">
        <f>'2300103-022 - Elektro'!J40</f>
        <v>0</v>
      </c>
      <c r="AZ102" s="139">
        <f>'2300103-022 - Elektro'!F37</f>
        <v>0</v>
      </c>
      <c r="BA102" s="139">
        <f>'2300103-022 - Elektro'!F38</f>
        <v>0</v>
      </c>
      <c r="BB102" s="139">
        <f>'2300103-022 - Elektro'!F39</f>
        <v>0</v>
      </c>
      <c r="BC102" s="139">
        <f>'2300103-022 - Elektro'!F40</f>
        <v>0</v>
      </c>
      <c r="BD102" s="141">
        <f>'2300103-022 - Elektro'!F41</f>
        <v>0</v>
      </c>
      <c r="BE102" s="4"/>
      <c r="BT102" s="142" t="s">
        <v>94</v>
      </c>
      <c r="BV102" s="142" t="s">
        <v>76</v>
      </c>
      <c r="BW102" s="142" t="s">
        <v>105</v>
      </c>
      <c r="BX102" s="142" t="s">
        <v>101</v>
      </c>
      <c r="CL102" s="142" t="s">
        <v>1</v>
      </c>
    </row>
    <row r="103" spans="1:90" s="4" customFormat="1" ht="23.25" customHeight="1">
      <c r="A103" s="4"/>
      <c r="B103" s="70"/>
      <c r="C103" s="133"/>
      <c r="D103" s="133"/>
      <c r="E103" s="134" t="s">
        <v>106</v>
      </c>
      <c r="F103" s="134"/>
      <c r="G103" s="134"/>
      <c r="H103" s="134"/>
      <c r="I103" s="134"/>
      <c r="J103" s="133"/>
      <c r="K103" s="134" t="s">
        <v>107</v>
      </c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ROUND(SUM(AG104:AG106),2)</f>
        <v>0</v>
      </c>
      <c r="AH103" s="133"/>
      <c r="AI103" s="133"/>
      <c r="AJ103" s="133"/>
      <c r="AK103" s="133"/>
      <c r="AL103" s="133"/>
      <c r="AM103" s="133"/>
      <c r="AN103" s="136">
        <f>SUM(AG103,AT103)</f>
        <v>0</v>
      </c>
      <c r="AO103" s="133"/>
      <c r="AP103" s="133"/>
      <c r="AQ103" s="137" t="s">
        <v>90</v>
      </c>
      <c r="AR103" s="72"/>
      <c r="AS103" s="138">
        <f>ROUND(SUM(AS104:AS106),2)</f>
        <v>0</v>
      </c>
      <c r="AT103" s="139">
        <f>ROUND(SUM(AV103:AW103),2)</f>
        <v>0</v>
      </c>
      <c r="AU103" s="140">
        <f>ROUND(SUM(AU104:AU106),5)</f>
        <v>0</v>
      </c>
      <c r="AV103" s="139">
        <f>ROUND(AZ103*L29,2)</f>
        <v>0</v>
      </c>
      <c r="AW103" s="139">
        <f>ROUND(BA103*L30,2)</f>
        <v>0</v>
      </c>
      <c r="AX103" s="139">
        <f>ROUND(BB103*L29,2)</f>
        <v>0</v>
      </c>
      <c r="AY103" s="139">
        <f>ROUND(BC103*L30,2)</f>
        <v>0</v>
      </c>
      <c r="AZ103" s="139">
        <f>ROUND(SUM(AZ104:AZ106),2)</f>
        <v>0</v>
      </c>
      <c r="BA103" s="139">
        <f>ROUND(SUM(BA104:BA106),2)</f>
        <v>0</v>
      </c>
      <c r="BB103" s="139">
        <f>ROUND(SUM(BB104:BB106),2)</f>
        <v>0</v>
      </c>
      <c r="BC103" s="139">
        <f>ROUND(SUM(BC104:BC106),2)</f>
        <v>0</v>
      </c>
      <c r="BD103" s="141">
        <f>ROUND(SUM(BD104:BD106),2)</f>
        <v>0</v>
      </c>
      <c r="BE103" s="4"/>
      <c r="BS103" s="142" t="s">
        <v>73</v>
      </c>
      <c r="BT103" s="142" t="s">
        <v>84</v>
      </c>
      <c r="BU103" s="142" t="s">
        <v>75</v>
      </c>
      <c r="BV103" s="142" t="s">
        <v>76</v>
      </c>
      <c r="BW103" s="142" t="s">
        <v>108</v>
      </c>
      <c r="BX103" s="142" t="s">
        <v>87</v>
      </c>
      <c r="CL103" s="142" t="s">
        <v>1</v>
      </c>
    </row>
    <row r="104" spans="1:90" s="4" customFormat="1" ht="23.25" customHeight="1">
      <c r="A104" s="119" t="s">
        <v>78</v>
      </c>
      <c r="B104" s="70"/>
      <c r="C104" s="133"/>
      <c r="D104" s="133"/>
      <c r="E104" s="133"/>
      <c r="F104" s="134" t="s">
        <v>109</v>
      </c>
      <c r="G104" s="134"/>
      <c r="H104" s="134"/>
      <c r="I104" s="134"/>
      <c r="J104" s="134"/>
      <c r="K104" s="133"/>
      <c r="L104" s="134" t="s">
        <v>110</v>
      </c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6">
        <f>'2300103-031 - Stavební čá...'!J34</f>
        <v>0</v>
      </c>
      <c r="AH104" s="133"/>
      <c r="AI104" s="133"/>
      <c r="AJ104" s="133"/>
      <c r="AK104" s="133"/>
      <c r="AL104" s="133"/>
      <c r="AM104" s="133"/>
      <c r="AN104" s="136">
        <f>SUM(AG104,AT104)</f>
        <v>0</v>
      </c>
      <c r="AO104" s="133"/>
      <c r="AP104" s="133"/>
      <c r="AQ104" s="137" t="s">
        <v>90</v>
      </c>
      <c r="AR104" s="72"/>
      <c r="AS104" s="138">
        <v>0</v>
      </c>
      <c r="AT104" s="139">
        <f>ROUND(SUM(AV104:AW104),2)</f>
        <v>0</v>
      </c>
      <c r="AU104" s="140">
        <f>'2300103-031 - Stavební čá...'!P138</f>
        <v>0</v>
      </c>
      <c r="AV104" s="139">
        <f>'2300103-031 - Stavební čá...'!J37</f>
        <v>0</v>
      </c>
      <c r="AW104" s="139">
        <f>'2300103-031 - Stavební čá...'!J38</f>
        <v>0</v>
      </c>
      <c r="AX104" s="139">
        <f>'2300103-031 - Stavební čá...'!J39</f>
        <v>0</v>
      </c>
      <c r="AY104" s="139">
        <f>'2300103-031 - Stavební čá...'!J40</f>
        <v>0</v>
      </c>
      <c r="AZ104" s="139">
        <f>'2300103-031 - Stavební čá...'!F37</f>
        <v>0</v>
      </c>
      <c r="BA104" s="139">
        <f>'2300103-031 - Stavební čá...'!F38</f>
        <v>0</v>
      </c>
      <c r="BB104" s="139">
        <f>'2300103-031 - Stavební čá...'!F39</f>
        <v>0</v>
      </c>
      <c r="BC104" s="139">
        <f>'2300103-031 - Stavební čá...'!F40</f>
        <v>0</v>
      </c>
      <c r="BD104" s="141">
        <f>'2300103-031 - Stavební čá...'!F41</f>
        <v>0</v>
      </c>
      <c r="BE104" s="4"/>
      <c r="BT104" s="142" t="s">
        <v>94</v>
      </c>
      <c r="BV104" s="142" t="s">
        <v>76</v>
      </c>
      <c r="BW104" s="142" t="s">
        <v>111</v>
      </c>
      <c r="BX104" s="142" t="s">
        <v>108</v>
      </c>
      <c r="CL104" s="142" t="s">
        <v>1</v>
      </c>
    </row>
    <row r="105" spans="1:90" s="4" customFormat="1" ht="23.25" customHeight="1">
      <c r="A105" s="119" t="s">
        <v>78</v>
      </c>
      <c r="B105" s="70"/>
      <c r="C105" s="133"/>
      <c r="D105" s="133"/>
      <c r="E105" s="133"/>
      <c r="F105" s="134" t="s">
        <v>112</v>
      </c>
      <c r="G105" s="134"/>
      <c r="H105" s="134"/>
      <c r="I105" s="134"/>
      <c r="J105" s="134"/>
      <c r="K105" s="133"/>
      <c r="L105" s="134" t="s">
        <v>113</v>
      </c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6">
        <f>'2300103-032 - Stavební čá...'!J34</f>
        <v>0</v>
      </c>
      <c r="AH105" s="133"/>
      <c r="AI105" s="133"/>
      <c r="AJ105" s="133"/>
      <c r="AK105" s="133"/>
      <c r="AL105" s="133"/>
      <c r="AM105" s="133"/>
      <c r="AN105" s="136">
        <f>SUM(AG105,AT105)</f>
        <v>0</v>
      </c>
      <c r="AO105" s="133"/>
      <c r="AP105" s="133"/>
      <c r="AQ105" s="137" t="s">
        <v>90</v>
      </c>
      <c r="AR105" s="72"/>
      <c r="AS105" s="138">
        <v>0</v>
      </c>
      <c r="AT105" s="139">
        <f>ROUND(SUM(AV105:AW105),2)</f>
        <v>0</v>
      </c>
      <c r="AU105" s="140">
        <f>'2300103-032 - Stavební čá...'!P133</f>
        <v>0</v>
      </c>
      <c r="AV105" s="139">
        <f>'2300103-032 - Stavební čá...'!J37</f>
        <v>0</v>
      </c>
      <c r="AW105" s="139">
        <f>'2300103-032 - Stavební čá...'!J38</f>
        <v>0</v>
      </c>
      <c r="AX105" s="139">
        <f>'2300103-032 - Stavební čá...'!J39</f>
        <v>0</v>
      </c>
      <c r="AY105" s="139">
        <f>'2300103-032 - Stavební čá...'!J40</f>
        <v>0</v>
      </c>
      <c r="AZ105" s="139">
        <f>'2300103-032 - Stavební čá...'!F37</f>
        <v>0</v>
      </c>
      <c r="BA105" s="139">
        <f>'2300103-032 - Stavební čá...'!F38</f>
        <v>0</v>
      </c>
      <c r="BB105" s="139">
        <f>'2300103-032 - Stavební čá...'!F39</f>
        <v>0</v>
      </c>
      <c r="BC105" s="139">
        <f>'2300103-032 - Stavební čá...'!F40</f>
        <v>0</v>
      </c>
      <c r="BD105" s="141">
        <f>'2300103-032 - Stavební čá...'!F41</f>
        <v>0</v>
      </c>
      <c r="BE105" s="4"/>
      <c r="BT105" s="142" t="s">
        <v>94</v>
      </c>
      <c r="BV105" s="142" t="s">
        <v>76</v>
      </c>
      <c r="BW105" s="142" t="s">
        <v>114</v>
      </c>
      <c r="BX105" s="142" t="s">
        <v>108</v>
      </c>
      <c r="CL105" s="142" t="s">
        <v>1</v>
      </c>
    </row>
    <row r="106" spans="1:90" s="4" customFormat="1" ht="23.25" customHeight="1">
      <c r="A106" s="119" t="s">
        <v>78</v>
      </c>
      <c r="B106" s="70"/>
      <c r="C106" s="133"/>
      <c r="D106" s="133"/>
      <c r="E106" s="133"/>
      <c r="F106" s="134" t="s">
        <v>115</v>
      </c>
      <c r="G106" s="134"/>
      <c r="H106" s="134"/>
      <c r="I106" s="134"/>
      <c r="J106" s="134"/>
      <c r="K106" s="133"/>
      <c r="L106" s="134" t="s">
        <v>116</v>
      </c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6">
        <f>'2300103-033 - Elektro - u...'!J34</f>
        <v>0</v>
      </c>
      <c r="AH106" s="133"/>
      <c r="AI106" s="133"/>
      <c r="AJ106" s="133"/>
      <c r="AK106" s="133"/>
      <c r="AL106" s="133"/>
      <c r="AM106" s="133"/>
      <c r="AN106" s="136">
        <f>SUM(AG106,AT106)</f>
        <v>0</v>
      </c>
      <c r="AO106" s="133"/>
      <c r="AP106" s="133"/>
      <c r="AQ106" s="137" t="s">
        <v>90</v>
      </c>
      <c r="AR106" s="72"/>
      <c r="AS106" s="138">
        <v>0</v>
      </c>
      <c r="AT106" s="139">
        <f>ROUND(SUM(AV106:AW106),2)</f>
        <v>0</v>
      </c>
      <c r="AU106" s="140">
        <f>'2300103-033 - Elektro - u...'!P132</f>
        <v>0</v>
      </c>
      <c r="AV106" s="139">
        <f>'2300103-033 - Elektro - u...'!J37</f>
        <v>0</v>
      </c>
      <c r="AW106" s="139">
        <f>'2300103-033 - Elektro - u...'!J38</f>
        <v>0</v>
      </c>
      <c r="AX106" s="139">
        <f>'2300103-033 - Elektro - u...'!J39</f>
        <v>0</v>
      </c>
      <c r="AY106" s="139">
        <f>'2300103-033 - Elektro - u...'!J40</f>
        <v>0</v>
      </c>
      <c r="AZ106" s="139">
        <f>'2300103-033 - Elektro - u...'!F37</f>
        <v>0</v>
      </c>
      <c r="BA106" s="139">
        <f>'2300103-033 - Elektro - u...'!F38</f>
        <v>0</v>
      </c>
      <c r="BB106" s="139">
        <f>'2300103-033 - Elektro - u...'!F39</f>
        <v>0</v>
      </c>
      <c r="BC106" s="139">
        <f>'2300103-033 - Elektro - u...'!F40</f>
        <v>0</v>
      </c>
      <c r="BD106" s="141">
        <f>'2300103-033 - Elektro - u...'!F41</f>
        <v>0</v>
      </c>
      <c r="BE106" s="4"/>
      <c r="BT106" s="142" t="s">
        <v>94</v>
      </c>
      <c r="BV106" s="142" t="s">
        <v>76</v>
      </c>
      <c r="BW106" s="142" t="s">
        <v>117</v>
      </c>
      <c r="BX106" s="142" t="s">
        <v>108</v>
      </c>
      <c r="CL106" s="142" t="s">
        <v>1</v>
      </c>
    </row>
    <row r="107" spans="1:90" s="4" customFormat="1" ht="23.25" customHeight="1">
      <c r="A107" s="4"/>
      <c r="B107" s="70"/>
      <c r="C107" s="133"/>
      <c r="D107" s="133"/>
      <c r="E107" s="134" t="s">
        <v>118</v>
      </c>
      <c r="F107" s="134"/>
      <c r="G107" s="134"/>
      <c r="H107" s="134"/>
      <c r="I107" s="134"/>
      <c r="J107" s="133"/>
      <c r="K107" s="134" t="s">
        <v>119</v>
      </c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5">
        <f>ROUND(SUM(AG108:AG110),2)</f>
        <v>0</v>
      </c>
      <c r="AH107" s="133"/>
      <c r="AI107" s="133"/>
      <c r="AJ107" s="133"/>
      <c r="AK107" s="133"/>
      <c r="AL107" s="133"/>
      <c r="AM107" s="133"/>
      <c r="AN107" s="136">
        <f>SUM(AG107,AT107)</f>
        <v>0</v>
      </c>
      <c r="AO107" s="133"/>
      <c r="AP107" s="133"/>
      <c r="AQ107" s="137" t="s">
        <v>90</v>
      </c>
      <c r="AR107" s="72"/>
      <c r="AS107" s="138">
        <f>ROUND(SUM(AS108:AS110),2)</f>
        <v>0</v>
      </c>
      <c r="AT107" s="139">
        <f>ROUND(SUM(AV107:AW107),2)</f>
        <v>0</v>
      </c>
      <c r="AU107" s="140">
        <f>ROUND(SUM(AU108:AU110),5)</f>
        <v>0</v>
      </c>
      <c r="AV107" s="139">
        <f>ROUND(AZ107*L29,2)</f>
        <v>0</v>
      </c>
      <c r="AW107" s="139">
        <f>ROUND(BA107*L30,2)</f>
        <v>0</v>
      </c>
      <c r="AX107" s="139">
        <f>ROUND(BB107*L29,2)</f>
        <v>0</v>
      </c>
      <c r="AY107" s="139">
        <f>ROUND(BC107*L30,2)</f>
        <v>0</v>
      </c>
      <c r="AZ107" s="139">
        <f>ROUND(SUM(AZ108:AZ110),2)</f>
        <v>0</v>
      </c>
      <c r="BA107" s="139">
        <f>ROUND(SUM(BA108:BA110),2)</f>
        <v>0</v>
      </c>
      <c r="BB107" s="139">
        <f>ROUND(SUM(BB108:BB110),2)</f>
        <v>0</v>
      </c>
      <c r="BC107" s="139">
        <f>ROUND(SUM(BC108:BC110),2)</f>
        <v>0</v>
      </c>
      <c r="BD107" s="141">
        <f>ROUND(SUM(BD108:BD110),2)</f>
        <v>0</v>
      </c>
      <c r="BE107" s="4"/>
      <c r="BS107" s="142" t="s">
        <v>73</v>
      </c>
      <c r="BT107" s="142" t="s">
        <v>84</v>
      </c>
      <c r="BU107" s="142" t="s">
        <v>75</v>
      </c>
      <c r="BV107" s="142" t="s">
        <v>76</v>
      </c>
      <c r="BW107" s="142" t="s">
        <v>120</v>
      </c>
      <c r="BX107" s="142" t="s">
        <v>87</v>
      </c>
      <c r="CL107" s="142" t="s">
        <v>1</v>
      </c>
    </row>
    <row r="108" spans="1:90" s="4" customFormat="1" ht="23.25" customHeight="1">
      <c r="A108" s="119" t="s">
        <v>78</v>
      </c>
      <c r="B108" s="70"/>
      <c r="C108" s="133"/>
      <c r="D108" s="133"/>
      <c r="E108" s="133"/>
      <c r="F108" s="134" t="s">
        <v>121</v>
      </c>
      <c r="G108" s="134"/>
      <c r="H108" s="134"/>
      <c r="I108" s="134"/>
      <c r="J108" s="134"/>
      <c r="K108" s="133"/>
      <c r="L108" s="134" t="s">
        <v>122</v>
      </c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6">
        <f>'2300103-041 - Stavební čá...'!J34</f>
        <v>0</v>
      </c>
      <c r="AH108" s="133"/>
      <c r="AI108" s="133"/>
      <c r="AJ108" s="133"/>
      <c r="AK108" s="133"/>
      <c r="AL108" s="133"/>
      <c r="AM108" s="133"/>
      <c r="AN108" s="136">
        <f>SUM(AG108,AT108)</f>
        <v>0</v>
      </c>
      <c r="AO108" s="133"/>
      <c r="AP108" s="133"/>
      <c r="AQ108" s="137" t="s">
        <v>90</v>
      </c>
      <c r="AR108" s="72"/>
      <c r="AS108" s="138">
        <v>0</v>
      </c>
      <c r="AT108" s="139">
        <f>ROUND(SUM(AV108:AW108),2)</f>
        <v>0</v>
      </c>
      <c r="AU108" s="140">
        <f>'2300103-041 - Stavební čá...'!P138</f>
        <v>0</v>
      </c>
      <c r="AV108" s="139">
        <f>'2300103-041 - Stavební čá...'!J37</f>
        <v>0</v>
      </c>
      <c r="AW108" s="139">
        <f>'2300103-041 - Stavební čá...'!J38</f>
        <v>0</v>
      </c>
      <c r="AX108" s="139">
        <f>'2300103-041 - Stavební čá...'!J39</f>
        <v>0</v>
      </c>
      <c r="AY108" s="139">
        <f>'2300103-041 - Stavební čá...'!J40</f>
        <v>0</v>
      </c>
      <c r="AZ108" s="139">
        <f>'2300103-041 - Stavební čá...'!F37</f>
        <v>0</v>
      </c>
      <c r="BA108" s="139">
        <f>'2300103-041 - Stavební čá...'!F38</f>
        <v>0</v>
      </c>
      <c r="BB108" s="139">
        <f>'2300103-041 - Stavební čá...'!F39</f>
        <v>0</v>
      </c>
      <c r="BC108" s="139">
        <f>'2300103-041 - Stavební čá...'!F40</f>
        <v>0</v>
      </c>
      <c r="BD108" s="141">
        <f>'2300103-041 - Stavební čá...'!F41</f>
        <v>0</v>
      </c>
      <c r="BE108" s="4"/>
      <c r="BT108" s="142" t="s">
        <v>94</v>
      </c>
      <c r="BV108" s="142" t="s">
        <v>76</v>
      </c>
      <c r="BW108" s="142" t="s">
        <v>123</v>
      </c>
      <c r="BX108" s="142" t="s">
        <v>120</v>
      </c>
      <c r="CL108" s="142" t="s">
        <v>1</v>
      </c>
    </row>
    <row r="109" spans="1:90" s="4" customFormat="1" ht="23.25" customHeight="1">
      <c r="A109" s="119" t="s">
        <v>78</v>
      </c>
      <c r="B109" s="70"/>
      <c r="C109" s="133"/>
      <c r="D109" s="133"/>
      <c r="E109" s="133"/>
      <c r="F109" s="134" t="s">
        <v>124</v>
      </c>
      <c r="G109" s="134"/>
      <c r="H109" s="134"/>
      <c r="I109" s="134"/>
      <c r="J109" s="134"/>
      <c r="K109" s="133"/>
      <c r="L109" s="134" t="s">
        <v>125</v>
      </c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6">
        <f>'2300103-042 - Stavební čá...'!J34</f>
        <v>0</v>
      </c>
      <c r="AH109" s="133"/>
      <c r="AI109" s="133"/>
      <c r="AJ109" s="133"/>
      <c r="AK109" s="133"/>
      <c r="AL109" s="133"/>
      <c r="AM109" s="133"/>
      <c r="AN109" s="136">
        <f>SUM(AG109,AT109)</f>
        <v>0</v>
      </c>
      <c r="AO109" s="133"/>
      <c r="AP109" s="133"/>
      <c r="AQ109" s="137" t="s">
        <v>90</v>
      </c>
      <c r="AR109" s="72"/>
      <c r="AS109" s="138">
        <v>0</v>
      </c>
      <c r="AT109" s="139">
        <f>ROUND(SUM(AV109:AW109),2)</f>
        <v>0</v>
      </c>
      <c r="AU109" s="140">
        <f>'2300103-042 - Stavební čá...'!P138</f>
        <v>0</v>
      </c>
      <c r="AV109" s="139">
        <f>'2300103-042 - Stavební čá...'!J37</f>
        <v>0</v>
      </c>
      <c r="AW109" s="139">
        <f>'2300103-042 - Stavební čá...'!J38</f>
        <v>0</v>
      </c>
      <c r="AX109" s="139">
        <f>'2300103-042 - Stavební čá...'!J39</f>
        <v>0</v>
      </c>
      <c r="AY109" s="139">
        <f>'2300103-042 - Stavební čá...'!J40</f>
        <v>0</v>
      </c>
      <c r="AZ109" s="139">
        <f>'2300103-042 - Stavební čá...'!F37</f>
        <v>0</v>
      </c>
      <c r="BA109" s="139">
        <f>'2300103-042 - Stavební čá...'!F38</f>
        <v>0</v>
      </c>
      <c r="BB109" s="139">
        <f>'2300103-042 - Stavební čá...'!F39</f>
        <v>0</v>
      </c>
      <c r="BC109" s="139">
        <f>'2300103-042 - Stavební čá...'!F40</f>
        <v>0</v>
      </c>
      <c r="BD109" s="141">
        <f>'2300103-042 - Stavební čá...'!F41</f>
        <v>0</v>
      </c>
      <c r="BE109" s="4"/>
      <c r="BT109" s="142" t="s">
        <v>94</v>
      </c>
      <c r="BV109" s="142" t="s">
        <v>76</v>
      </c>
      <c r="BW109" s="142" t="s">
        <v>126</v>
      </c>
      <c r="BX109" s="142" t="s">
        <v>120</v>
      </c>
      <c r="CL109" s="142" t="s">
        <v>1</v>
      </c>
    </row>
    <row r="110" spans="1:90" s="4" customFormat="1" ht="23.25" customHeight="1">
      <c r="A110" s="119" t="s">
        <v>78</v>
      </c>
      <c r="B110" s="70"/>
      <c r="C110" s="133"/>
      <c r="D110" s="133"/>
      <c r="E110" s="133"/>
      <c r="F110" s="134" t="s">
        <v>127</v>
      </c>
      <c r="G110" s="134"/>
      <c r="H110" s="134"/>
      <c r="I110" s="134"/>
      <c r="J110" s="134"/>
      <c r="K110" s="133"/>
      <c r="L110" s="134" t="s">
        <v>128</v>
      </c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6">
        <f>'2300103-043 - Elektro - u...'!J34</f>
        <v>0</v>
      </c>
      <c r="AH110" s="133"/>
      <c r="AI110" s="133"/>
      <c r="AJ110" s="133"/>
      <c r="AK110" s="133"/>
      <c r="AL110" s="133"/>
      <c r="AM110" s="133"/>
      <c r="AN110" s="136">
        <f>SUM(AG110,AT110)</f>
        <v>0</v>
      </c>
      <c r="AO110" s="133"/>
      <c r="AP110" s="133"/>
      <c r="AQ110" s="137" t="s">
        <v>90</v>
      </c>
      <c r="AR110" s="72"/>
      <c r="AS110" s="138">
        <v>0</v>
      </c>
      <c r="AT110" s="139">
        <f>ROUND(SUM(AV110:AW110),2)</f>
        <v>0</v>
      </c>
      <c r="AU110" s="140">
        <f>'2300103-043 - Elektro - u...'!P132</f>
        <v>0</v>
      </c>
      <c r="AV110" s="139">
        <f>'2300103-043 - Elektro - u...'!J37</f>
        <v>0</v>
      </c>
      <c r="AW110" s="139">
        <f>'2300103-043 - Elektro - u...'!J38</f>
        <v>0</v>
      </c>
      <c r="AX110" s="139">
        <f>'2300103-043 - Elektro - u...'!J39</f>
        <v>0</v>
      </c>
      <c r="AY110" s="139">
        <f>'2300103-043 - Elektro - u...'!J40</f>
        <v>0</v>
      </c>
      <c r="AZ110" s="139">
        <f>'2300103-043 - Elektro - u...'!F37</f>
        <v>0</v>
      </c>
      <c r="BA110" s="139">
        <f>'2300103-043 - Elektro - u...'!F38</f>
        <v>0</v>
      </c>
      <c r="BB110" s="139">
        <f>'2300103-043 - Elektro - u...'!F39</f>
        <v>0</v>
      </c>
      <c r="BC110" s="139">
        <f>'2300103-043 - Elektro - u...'!F40</f>
        <v>0</v>
      </c>
      <c r="BD110" s="141">
        <f>'2300103-043 - Elektro - u...'!F41</f>
        <v>0</v>
      </c>
      <c r="BE110" s="4"/>
      <c r="BT110" s="142" t="s">
        <v>94</v>
      </c>
      <c r="BV110" s="142" t="s">
        <v>76</v>
      </c>
      <c r="BW110" s="142" t="s">
        <v>129</v>
      </c>
      <c r="BX110" s="142" t="s">
        <v>120</v>
      </c>
      <c r="CL110" s="142" t="s">
        <v>1</v>
      </c>
    </row>
    <row r="111" spans="1:90" s="4" customFormat="1" ht="23.25" customHeight="1">
      <c r="A111" s="4"/>
      <c r="B111" s="70"/>
      <c r="C111" s="133"/>
      <c r="D111" s="133"/>
      <c r="E111" s="134" t="s">
        <v>130</v>
      </c>
      <c r="F111" s="134"/>
      <c r="G111" s="134"/>
      <c r="H111" s="134"/>
      <c r="I111" s="134"/>
      <c r="J111" s="133"/>
      <c r="K111" s="134" t="s">
        <v>131</v>
      </c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5">
        <f>ROUND(SUM(AG112:AG113),2)</f>
        <v>0</v>
      </c>
      <c r="AH111" s="133"/>
      <c r="AI111" s="133"/>
      <c r="AJ111" s="133"/>
      <c r="AK111" s="133"/>
      <c r="AL111" s="133"/>
      <c r="AM111" s="133"/>
      <c r="AN111" s="136">
        <f>SUM(AG111,AT111)</f>
        <v>0</v>
      </c>
      <c r="AO111" s="133"/>
      <c r="AP111" s="133"/>
      <c r="AQ111" s="137" t="s">
        <v>90</v>
      </c>
      <c r="AR111" s="72"/>
      <c r="AS111" s="138">
        <f>ROUND(SUM(AS112:AS113),2)</f>
        <v>0</v>
      </c>
      <c r="AT111" s="139">
        <f>ROUND(SUM(AV111:AW111),2)</f>
        <v>0</v>
      </c>
      <c r="AU111" s="140">
        <f>ROUND(SUM(AU112:AU113),5)</f>
        <v>0</v>
      </c>
      <c r="AV111" s="139">
        <f>ROUND(AZ111*L29,2)</f>
        <v>0</v>
      </c>
      <c r="AW111" s="139">
        <f>ROUND(BA111*L30,2)</f>
        <v>0</v>
      </c>
      <c r="AX111" s="139">
        <f>ROUND(BB111*L29,2)</f>
        <v>0</v>
      </c>
      <c r="AY111" s="139">
        <f>ROUND(BC111*L30,2)</f>
        <v>0</v>
      </c>
      <c r="AZ111" s="139">
        <f>ROUND(SUM(AZ112:AZ113),2)</f>
        <v>0</v>
      </c>
      <c r="BA111" s="139">
        <f>ROUND(SUM(BA112:BA113),2)</f>
        <v>0</v>
      </c>
      <c r="BB111" s="139">
        <f>ROUND(SUM(BB112:BB113),2)</f>
        <v>0</v>
      </c>
      <c r="BC111" s="139">
        <f>ROUND(SUM(BC112:BC113),2)</f>
        <v>0</v>
      </c>
      <c r="BD111" s="141">
        <f>ROUND(SUM(BD112:BD113),2)</f>
        <v>0</v>
      </c>
      <c r="BE111" s="4"/>
      <c r="BS111" s="142" t="s">
        <v>73</v>
      </c>
      <c r="BT111" s="142" t="s">
        <v>84</v>
      </c>
      <c r="BU111" s="142" t="s">
        <v>75</v>
      </c>
      <c r="BV111" s="142" t="s">
        <v>76</v>
      </c>
      <c r="BW111" s="142" t="s">
        <v>132</v>
      </c>
      <c r="BX111" s="142" t="s">
        <v>87</v>
      </c>
      <c r="CL111" s="142" t="s">
        <v>1</v>
      </c>
    </row>
    <row r="112" spans="1:90" s="4" customFormat="1" ht="23.25" customHeight="1">
      <c r="A112" s="119" t="s">
        <v>78</v>
      </c>
      <c r="B112" s="70"/>
      <c r="C112" s="133"/>
      <c r="D112" s="133"/>
      <c r="E112" s="133"/>
      <c r="F112" s="134" t="s">
        <v>133</v>
      </c>
      <c r="G112" s="134"/>
      <c r="H112" s="134"/>
      <c r="I112" s="134"/>
      <c r="J112" s="134"/>
      <c r="K112" s="133"/>
      <c r="L112" s="134" t="s">
        <v>134</v>
      </c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6">
        <f>'2300105-051 - Stavební čá...'!J34</f>
        <v>0</v>
      </c>
      <c r="AH112" s="133"/>
      <c r="AI112" s="133"/>
      <c r="AJ112" s="133"/>
      <c r="AK112" s="133"/>
      <c r="AL112" s="133"/>
      <c r="AM112" s="133"/>
      <c r="AN112" s="136">
        <f>SUM(AG112,AT112)</f>
        <v>0</v>
      </c>
      <c r="AO112" s="133"/>
      <c r="AP112" s="133"/>
      <c r="AQ112" s="137" t="s">
        <v>90</v>
      </c>
      <c r="AR112" s="72"/>
      <c r="AS112" s="138">
        <v>0</v>
      </c>
      <c r="AT112" s="139">
        <f>ROUND(SUM(AV112:AW112),2)</f>
        <v>0</v>
      </c>
      <c r="AU112" s="140">
        <f>'2300105-051 - Stavební čá...'!P138</f>
        <v>0</v>
      </c>
      <c r="AV112" s="139">
        <f>'2300105-051 - Stavební čá...'!J37</f>
        <v>0</v>
      </c>
      <c r="AW112" s="139">
        <f>'2300105-051 - Stavební čá...'!J38</f>
        <v>0</v>
      </c>
      <c r="AX112" s="139">
        <f>'2300105-051 - Stavební čá...'!J39</f>
        <v>0</v>
      </c>
      <c r="AY112" s="139">
        <f>'2300105-051 - Stavební čá...'!J40</f>
        <v>0</v>
      </c>
      <c r="AZ112" s="139">
        <f>'2300105-051 - Stavební čá...'!F37</f>
        <v>0</v>
      </c>
      <c r="BA112" s="139">
        <f>'2300105-051 - Stavební čá...'!F38</f>
        <v>0</v>
      </c>
      <c r="BB112" s="139">
        <f>'2300105-051 - Stavební čá...'!F39</f>
        <v>0</v>
      </c>
      <c r="BC112" s="139">
        <f>'2300105-051 - Stavební čá...'!F40</f>
        <v>0</v>
      </c>
      <c r="BD112" s="141">
        <f>'2300105-051 - Stavební čá...'!F41</f>
        <v>0</v>
      </c>
      <c r="BE112" s="4"/>
      <c r="BT112" s="142" t="s">
        <v>94</v>
      </c>
      <c r="BV112" s="142" t="s">
        <v>76</v>
      </c>
      <c r="BW112" s="142" t="s">
        <v>135</v>
      </c>
      <c r="BX112" s="142" t="s">
        <v>132</v>
      </c>
      <c r="CL112" s="142" t="s">
        <v>1</v>
      </c>
    </row>
    <row r="113" spans="1:90" s="4" customFormat="1" ht="23.25" customHeight="1">
      <c r="A113" s="119" t="s">
        <v>78</v>
      </c>
      <c r="B113" s="70"/>
      <c r="C113" s="133"/>
      <c r="D113" s="133"/>
      <c r="E113" s="133"/>
      <c r="F113" s="134" t="s">
        <v>136</v>
      </c>
      <c r="G113" s="134"/>
      <c r="H113" s="134"/>
      <c r="I113" s="134"/>
      <c r="J113" s="134"/>
      <c r="K113" s="133"/>
      <c r="L113" s="134" t="s">
        <v>137</v>
      </c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6">
        <f>'2300103-052 - Elektro - k...'!J34</f>
        <v>0</v>
      </c>
      <c r="AH113" s="133"/>
      <c r="AI113" s="133"/>
      <c r="AJ113" s="133"/>
      <c r="AK113" s="133"/>
      <c r="AL113" s="133"/>
      <c r="AM113" s="133"/>
      <c r="AN113" s="136">
        <f>SUM(AG113,AT113)</f>
        <v>0</v>
      </c>
      <c r="AO113" s="133"/>
      <c r="AP113" s="133"/>
      <c r="AQ113" s="137" t="s">
        <v>90</v>
      </c>
      <c r="AR113" s="72"/>
      <c r="AS113" s="138">
        <v>0</v>
      </c>
      <c r="AT113" s="139">
        <f>ROUND(SUM(AV113:AW113),2)</f>
        <v>0</v>
      </c>
      <c r="AU113" s="140">
        <f>'2300103-052 - Elektro - k...'!P130</f>
        <v>0</v>
      </c>
      <c r="AV113" s="139">
        <f>'2300103-052 - Elektro - k...'!J37</f>
        <v>0</v>
      </c>
      <c r="AW113" s="139">
        <f>'2300103-052 - Elektro - k...'!J38</f>
        <v>0</v>
      </c>
      <c r="AX113" s="139">
        <f>'2300103-052 - Elektro - k...'!J39</f>
        <v>0</v>
      </c>
      <c r="AY113" s="139">
        <f>'2300103-052 - Elektro - k...'!J40</f>
        <v>0</v>
      </c>
      <c r="AZ113" s="139">
        <f>'2300103-052 - Elektro - k...'!F37</f>
        <v>0</v>
      </c>
      <c r="BA113" s="139">
        <f>'2300103-052 - Elektro - k...'!F38</f>
        <v>0</v>
      </c>
      <c r="BB113" s="139">
        <f>'2300103-052 - Elektro - k...'!F39</f>
        <v>0</v>
      </c>
      <c r="BC113" s="139">
        <f>'2300103-052 - Elektro - k...'!F40</f>
        <v>0</v>
      </c>
      <c r="BD113" s="141">
        <f>'2300103-052 - Elektro - k...'!F41</f>
        <v>0</v>
      </c>
      <c r="BE113" s="4"/>
      <c r="BT113" s="142" t="s">
        <v>94</v>
      </c>
      <c r="BV113" s="142" t="s">
        <v>76</v>
      </c>
      <c r="BW113" s="142" t="s">
        <v>138</v>
      </c>
      <c r="BX113" s="142" t="s">
        <v>132</v>
      </c>
      <c r="CL113" s="142" t="s">
        <v>1</v>
      </c>
    </row>
    <row r="114" spans="1:90" s="4" customFormat="1" ht="23.25" customHeight="1">
      <c r="A114" s="4"/>
      <c r="B114" s="70"/>
      <c r="C114" s="133"/>
      <c r="D114" s="133"/>
      <c r="E114" s="134" t="s">
        <v>139</v>
      </c>
      <c r="F114" s="134"/>
      <c r="G114" s="134"/>
      <c r="H114" s="134"/>
      <c r="I114" s="134"/>
      <c r="J114" s="133"/>
      <c r="K114" s="134" t="s">
        <v>140</v>
      </c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5">
        <f>ROUND(SUM(AG115:AG116),2)</f>
        <v>0</v>
      </c>
      <c r="AH114" s="133"/>
      <c r="AI114" s="133"/>
      <c r="AJ114" s="133"/>
      <c r="AK114" s="133"/>
      <c r="AL114" s="133"/>
      <c r="AM114" s="133"/>
      <c r="AN114" s="136">
        <f>SUM(AG114,AT114)</f>
        <v>0</v>
      </c>
      <c r="AO114" s="133"/>
      <c r="AP114" s="133"/>
      <c r="AQ114" s="137" t="s">
        <v>90</v>
      </c>
      <c r="AR114" s="72"/>
      <c r="AS114" s="138">
        <f>ROUND(SUM(AS115:AS116),2)</f>
        <v>0</v>
      </c>
      <c r="AT114" s="139">
        <f>ROUND(SUM(AV114:AW114),2)</f>
        <v>0</v>
      </c>
      <c r="AU114" s="140">
        <f>ROUND(SUM(AU115:AU116),5)</f>
        <v>0</v>
      </c>
      <c r="AV114" s="139">
        <f>ROUND(AZ114*L29,2)</f>
        <v>0</v>
      </c>
      <c r="AW114" s="139">
        <f>ROUND(BA114*L30,2)</f>
        <v>0</v>
      </c>
      <c r="AX114" s="139">
        <f>ROUND(BB114*L29,2)</f>
        <v>0</v>
      </c>
      <c r="AY114" s="139">
        <f>ROUND(BC114*L30,2)</f>
        <v>0</v>
      </c>
      <c r="AZ114" s="139">
        <f>ROUND(SUM(AZ115:AZ116),2)</f>
        <v>0</v>
      </c>
      <c r="BA114" s="139">
        <f>ROUND(SUM(BA115:BA116),2)</f>
        <v>0</v>
      </c>
      <c r="BB114" s="139">
        <f>ROUND(SUM(BB115:BB116),2)</f>
        <v>0</v>
      </c>
      <c r="BC114" s="139">
        <f>ROUND(SUM(BC115:BC116),2)</f>
        <v>0</v>
      </c>
      <c r="BD114" s="141">
        <f>ROUND(SUM(BD115:BD116),2)</f>
        <v>0</v>
      </c>
      <c r="BE114" s="4"/>
      <c r="BS114" s="142" t="s">
        <v>73</v>
      </c>
      <c r="BT114" s="142" t="s">
        <v>84</v>
      </c>
      <c r="BU114" s="142" t="s">
        <v>75</v>
      </c>
      <c r="BV114" s="142" t="s">
        <v>76</v>
      </c>
      <c r="BW114" s="142" t="s">
        <v>141</v>
      </c>
      <c r="BX114" s="142" t="s">
        <v>87</v>
      </c>
      <c r="CL114" s="142" t="s">
        <v>1</v>
      </c>
    </row>
    <row r="115" spans="1:90" s="4" customFormat="1" ht="23.25" customHeight="1">
      <c r="A115" s="119" t="s">
        <v>78</v>
      </c>
      <c r="B115" s="70"/>
      <c r="C115" s="133"/>
      <c r="D115" s="133"/>
      <c r="E115" s="133"/>
      <c r="F115" s="134" t="s">
        <v>142</v>
      </c>
      <c r="G115" s="134"/>
      <c r="H115" s="134"/>
      <c r="I115" s="134"/>
      <c r="J115" s="134"/>
      <c r="K115" s="133"/>
      <c r="L115" s="134" t="s">
        <v>143</v>
      </c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6">
        <f>'2300103-061 - Stavební čá...'!J34</f>
        <v>0</v>
      </c>
      <c r="AH115" s="133"/>
      <c r="AI115" s="133"/>
      <c r="AJ115" s="133"/>
      <c r="AK115" s="133"/>
      <c r="AL115" s="133"/>
      <c r="AM115" s="133"/>
      <c r="AN115" s="136">
        <f>SUM(AG115,AT115)</f>
        <v>0</v>
      </c>
      <c r="AO115" s="133"/>
      <c r="AP115" s="133"/>
      <c r="AQ115" s="137" t="s">
        <v>90</v>
      </c>
      <c r="AR115" s="72"/>
      <c r="AS115" s="138">
        <v>0</v>
      </c>
      <c r="AT115" s="139">
        <f>ROUND(SUM(AV115:AW115),2)</f>
        <v>0</v>
      </c>
      <c r="AU115" s="140">
        <f>'2300103-061 - Stavební čá...'!P138</f>
        <v>0</v>
      </c>
      <c r="AV115" s="139">
        <f>'2300103-061 - Stavební čá...'!J37</f>
        <v>0</v>
      </c>
      <c r="AW115" s="139">
        <f>'2300103-061 - Stavební čá...'!J38</f>
        <v>0</v>
      </c>
      <c r="AX115" s="139">
        <f>'2300103-061 - Stavební čá...'!J39</f>
        <v>0</v>
      </c>
      <c r="AY115" s="139">
        <f>'2300103-061 - Stavební čá...'!J40</f>
        <v>0</v>
      </c>
      <c r="AZ115" s="139">
        <f>'2300103-061 - Stavební čá...'!F37</f>
        <v>0</v>
      </c>
      <c r="BA115" s="139">
        <f>'2300103-061 - Stavební čá...'!F38</f>
        <v>0</v>
      </c>
      <c r="BB115" s="139">
        <f>'2300103-061 - Stavební čá...'!F39</f>
        <v>0</v>
      </c>
      <c r="BC115" s="139">
        <f>'2300103-061 - Stavební čá...'!F40</f>
        <v>0</v>
      </c>
      <c r="BD115" s="141">
        <f>'2300103-061 - Stavební čá...'!F41</f>
        <v>0</v>
      </c>
      <c r="BE115" s="4"/>
      <c r="BT115" s="142" t="s">
        <v>94</v>
      </c>
      <c r="BV115" s="142" t="s">
        <v>76</v>
      </c>
      <c r="BW115" s="142" t="s">
        <v>144</v>
      </c>
      <c r="BX115" s="142" t="s">
        <v>141</v>
      </c>
      <c r="CL115" s="142" t="s">
        <v>1</v>
      </c>
    </row>
    <row r="116" spans="1:90" s="4" customFormat="1" ht="23.25" customHeight="1">
      <c r="A116" s="119" t="s">
        <v>78</v>
      </c>
      <c r="B116" s="70"/>
      <c r="C116" s="133"/>
      <c r="D116" s="133"/>
      <c r="E116" s="133"/>
      <c r="F116" s="134" t="s">
        <v>145</v>
      </c>
      <c r="G116" s="134"/>
      <c r="H116" s="134"/>
      <c r="I116" s="134"/>
      <c r="J116" s="134"/>
      <c r="K116" s="133"/>
      <c r="L116" s="134" t="s">
        <v>146</v>
      </c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6">
        <f>'2300103-062 - Elektro - u...'!J34</f>
        <v>0</v>
      </c>
      <c r="AH116" s="133"/>
      <c r="AI116" s="133"/>
      <c r="AJ116" s="133"/>
      <c r="AK116" s="133"/>
      <c r="AL116" s="133"/>
      <c r="AM116" s="133"/>
      <c r="AN116" s="136">
        <f>SUM(AG116,AT116)</f>
        <v>0</v>
      </c>
      <c r="AO116" s="133"/>
      <c r="AP116" s="133"/>
      <c r="AQ116" s="137" t="s">
        <v>90</v>
      </c>
      <c r="AR116" s="72"/>
      <c r="AS116" s="138">
        <v>0</v>
      </c>
      <c r="AT116" s="139">
        <f>ROUND(SUM(AV116:AW116),2)</f>
        <v>0</v>
      </c>
      <c r="AU116" s="140">
        <f>'2300103-062 - Elektro - u...'!P132</f>
        <v>0</v>
      </c>
      <c r="AV116" s="139">
        <f>'2300103-062 - Elektro - u...'!J37</f>
        <v>0</v>
      </c>
      <c r="AW116" s="139">
        <f>'2300103-062 - Elektro - u...'!J38</f>
        <v>0</v>
      </c>
      <c r="AX116" s="139">
        <f>'2300103-062 - Elektro - u...'!J39</f>
        <v>0</v>
      </c>
      <c r="AY116" s="139">
        <f>'2300103-062 - Elektro - u...'!J40</f>
        <v>0</v>
      </c>
      <c r="AZ116" s="139">
        <f>'2300103-062 - Elektro - u...'!F37</f>
        <v>0</v>
      </c>
      <c r="BA116" s="139">
        <f>'2300103-062 - Elektro - u...'!F38</f>
        <v>0</v>
      </c>
      <c r="BB116" s="139">
        <f>'2300103-062 - Elektro - u...'!F39</f>
        <v>0</v>
      </c>
      <c r="BC116" s="139">
        <f>'2300103-062 - Elektro - u...'!F40</f>
        <v>0</v>
      </c>
      <c r="BD116" s="141">
        <f>'2300103-062 - Elektro - u...'!F41</f>
        <v>0</v>
      </c>
      <c r="BE116" s="4"/>
      <c r="BT116" s="142" t="s">
        <v>94</v>
      </c>
      <c r="BV116" s="142" t="s">
        <v>76</v>
      </c>
      <c r="BW116" s="142" t="s">
        <v>147</v>
      </c>
      <c r="BX116" s="142" t="s">
        <v>141</v>
      </c>
      <c r="CL116" s="142" t="s">
        <v>1</v>
      </c>
    </row>
    <row r="117" spans="1:90" s="4" customFormat="1" ht="23.25" customHeight="1">
      <c r="A117" s="4"/>
      <c r="B117" s="70"/>
      <c r="C117" s="133"/>
      <c r="D117" s="133"/>
      <c r="E117" s="134" t="s">
        <v>148</v>
      </c>
      <c r="F117" s="134"/>
      <c r="G117" s="134"/>
      <c r="H117" s="134"/>
      <c r="I117" s="134"/>
      <c r="J117" s="133"/>
      <c r="K117" s="134" t="s">
        <v>149</v>
      </c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5">
        <f>ROUND(SUM(AG118:AG120),2)</f>
        <v>0</v>
      </c>
      <c r="AH117" s="133"/>
      <c r="AI117" s="133"/>
      <c r="AJ117" s="133"/>
      <c r="AK117" s="133"/>
      <c r="AL117" s="133"/>
      <c r="AM117" s="133"/>
      <c r="AN117" s="136">
        <f>SUM(AG117,AT117)</f>
        <v>0</v>
      </c>
      <c r="AO117" s="133"/>
      <c r="AP117" s="133"/>
      <c r="AQ117" s="137" t="s">
        <v>90</v>
      </c>
      <c r="AR117" s="72"/>
      <c r="AS117" s="138">
        <f>ROUND(SUM(AS118:AS120),2)</f>
        <v>0</v>
      </c>
      <c r="AT117" s="139">
        <f>ROUND(SUM(AV117:AW117),2)</f>
        <v>0</v>
      </c>
      <c r="AU117" s="140">
        <f>ROUND(SUM(AU118:AU120),5)</f>
        <v>0</v>
      </c>
      <c r="AV117" s="139">
        <f>ROUND(AZ117*L29,2)</f>
        <v>0</v>
      </c>
      <c r="AW117" s="139">
        <f>ROUND(BA117*L30,2)</f>
        <v>0</v>
      </c>
      <c r="AX117" s="139">
        <f>ROUND(BB117*L29,2)</f>
        <v>0</v>
      </c>
      <c r="AY117" s="139">
        <f>ROUND(BC117*L30,2)</f>
        <v>0</v>
      </c>
      <c r="AZ117" s="139">
        <f>ROUND(SUM(AZ118:AZ120),2)</f>
        <v>0</v>
      </c>
      <c r="BA117" s="139">
        <f>ROUND(SUM(BA118:BA120),2)</f>
        <v>0</v>
      </c>
      <c r="BB117" s="139">
        <f>ROUND(SUM(BB118:BB120),2)</f>
        <v>0</v>
      </c>
      <c r="BC117" s="139">
        <f>ROUND(SUM(BC118:BC120),2)</f>
        <v>0</v>
      </c>
      <c r="BD117" s="141">
        <f>ROUND(SUM(BD118:BD120),2)</f>
        <v>0</v>
      </c>
      <c r="BE117" s="4"/>
      <c r="BS117" s="142" t="s">
        <v>73</v>
      </c>
      <c r="BT117" s="142" t="s">
        <v>84</v>
      </c>
      <c r="BU117" s="142" t="s">
        <v>75</v>
      </c>
      <c r="BV117" s="142" t="s">
        <v>76</v>
      </c>
      <c r="BW117" s="142" t="s">
        <v>150</v>
      </c>
      <c r="BX117" s="142" t="s">
        <v>87</v>
      </c>
      <c r="CL117" s="142" t="s">
        <v>1</v>
      </c>
    </row>
    <row r="118" spans="1:90" s="4" customFormat="1" ht="23.25" customHeight="1">
      <c r="A118" s="119" t="s">
        <v>78</v>
      </c>
      <c r="B118" s="70"/>
      <c r="C118" s="133"/>
      <c r="D118" s="133"/>
      <c r="E118" s="133"/>
      <c r="F118" s="134" t="s">
        <v>151</v>
      </c>
      <c r="G118" s="134"/>
      <c r="H118" s="134"/>
      <c r="I118" s="134"/>
      <c r="J118" s="134"/>
      <c r="K118" s="133"/>
      <c r="L118" s="134" t="s">
        <v>152</v>
      </c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6">
        <f>'2300103-081 - Stavební čá...'!J34</f>
        <v>0</v>
      </c>
      <c r="AH118" s="133"/>
      <c r="AI118" s="133"/>
      <c r="AJ118" s="133"/>
      <c r="AK118" s="133"/>
      <c r="AL118" s="133"/>
      <c r="AM118" s="133"/>
      <c r="AN118" s="136">
        <f>SUM(AG118,AT118)</f>
        <v>0</v>
      </c>
      <c r="AO118" s="133"/>
      <c r="AP118" s="133"/>
      <c r="AQ118" s="137" t="s">
        <v>90</v>
      </c>
      <c r="AR118" s="72"/>
      <c r="AS118" s="138">
        <v>0</v>
      </c>
      <c r="AT118" s="139">
        <f>ROUND(SUM(AV118:AW118),2)</f>
        <v>0</v>
      </c>
      <c r="AU118" s="140">
        <f>'2300103-081 - Stavební čá...'!P138</f>
        <v>0</v>
      </c>
      <c r="AV118" s="139">
        <f>'2300103-081 - Stavební čá...'!J37</f>
        <v>0</v>
      </c>
      <c r="AW118" s="139">
        <f>'2300103-081 - Stavební čá...'!J38</f>
        <v>0</v>
      </c>
      <c r="AX118" s="139">
        <f>'2300103-081 - Stavební čá...'!J39</f>
        <v>0</v>
      </c>
      <c r="AY118" s="139">
        <f>'2300103-081 - Stavební čá...'!J40</f>
        <v>0</v>
      </c>
      <c r="AZ118" s="139">
        <f>'2300103-081 - Stavební čá...'!F37</f>
        <v>0</v>
      </c>
      <c r="BA118" s="139">
        <f>'2300103-081 - Stavební čá...'!F38</f>
        <v>0</v>
      </c>
      <c r="BB118" s="139">
        <f>'2300103-081 - Stavební čá...'!F39</f>
        <v>0</v>
      </c>
      <c r="BC118" s="139">
        <f>'2300103-081 - Stavební čá...'!F40</f>
        <v>0</v>
      </c>
      <c r="BD118" s="141">
        <f>'2300103-081 - Stavební čá...'!F41</f>
        <v>0</v>
      </c>
      <c r="BE118" s="4"/>
      <c r="BT118" s="142" t="s">
        <v>94</v>
      </c>
      <c r="BV118" s="142" t="s">
        <v>76</v>
      </c>
      <c r="BW118" s="142" t="s">
        <v>153</v>
      </c>
      <c r="BX118" s="142" t="s">
        <v>150</v>
      </c>
      <c r="CL118" s="142" t="s">
        <v>1</v>
      </c>
    </row>
    <row r="119" spans="1:90" s="4" customFormat="1" ht="23.25" customHeight="1">
      <c r="A119" s="119" t="s">
        <v>78</v>
      </c>
      <c r="B119" s="70"/>
      <c r="C119" s="133"/>
      <c r="D119" s="133"/>
      <c r="E119" s="133"/>
      <c r="F119" s="134" t="s">
        <v>154</v>
      </c>
      <c r="G119" s="134"/>
      <c r="H119" s="134"/>
      <c r="I119" s="134"/>
      <c r="J119" s="134"/>
      <c r="K119" s="133"/>
      <c r="L119" s="134" t="s">
        <v>155</v>
      </c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6">
        <f>'2300103-082 - Stavební čá...'!J34</f>
        <v>0</v>
      </c>
      <c r="AH119" s="133"/>
      <c r="AI119" s="133"/>
      <c r="AJ119" s="133"/>
      <c r="AK119" s="133"/>
      <c r="AL119" s="133"/>
      <c r="AM119" s="133"/>
      <c r="AN119" s="136">
        <f>SUM(AG119,AT119)</f>
        <v>0</v>
      </c>
      <c r="AO119" s="133"/>
      <c r="AP119" s="133"/>
      <c r="AQ119" s="137" t="s">
        <v>90</v>
      </c>
      <c r="AR119" s="72"/>
      <c r="AS119" s="138">
        <v>0</v>
      </c>
      <c r="AT119" s="139">
        <f>ROUND(SUM(AV119:AW119),2)</f>
        <v>0</v>
      </c>
      <c r="AU119" s="140">
        <f>'2300103-082 - Stavební čá...'!P138</f>
        <v>0</v>
      </c>
      <c r="AV119" s="139">
        <f>'2300103-082 - Stavební čá...'!J37</f>
        <v>0</v>
      </c>
      <c r="AW119" s="139">
        <f>'2300103-082 - Stavební čá...'!J38</f>
        <v>0</v>
      </c>
      <c r="AX119" s="139">
        <f>'2300103-082 - Stavební čá...'!J39</f>
        <v>0</v>
      </c>
      <c r="AY119" s="139">
        <f>'2300103-082 - Stavební čá...'!J40</f>
        <v>0</v>
      </c>
      <c r="AZ119" s="139">
        <f>'2300103-082 - Stavební čá...'!F37</f>
        <v>0</v>
      </c>
      <c r="BA119" s="139">
        <f>'2300103-082 - Stavební čá...'!F38</f>
        <v>0</v>
      </c>
      <c r="BB119" s="139">
        <f>'2300103-082 - Stavební čá...'!F39</f>
        <v>0</v>
      </c>
      <c r="BC119" s="139">
        <f>'2300103-082 - Stavební čá...'!F40</f>
        <v>0</v>
      </c>
      <c r="BD119" s="141">
        <f>'2300103-082 - Stavební čá...'!F41</f>
        <v>0</v>
      </c>
      <c r="BE119" s="4"/>
      <c r="BT119" s="142" t="s">
        <v>94</v>
      </c>
      <c r="BV119" s="142" t="s">
        <v>76</v>
      </c>
      <c r="BW119" s="142" t="s">
        <v>156</v>
      </c>
      <c r="BX119" s="142" t="s">
        <v>150</v>
      </c>
      <c r="CL119" s="142" t="s">
        <v>1</v>
      </c>
    </row>
    <row r="120" spans="1:90" s="4" customFormat="1" ht="23.25" customHeight="1">
      <c r="A120" s="119" t="s">
        <v>78</v>
      </c>
      <c r="B120" s="70"/>
      <c r="C120" s="133"/>
      <c r="D120" s="133"/>
      <c r="E120" s="133"/>
      <c r="F120" s="134" t="s">
        <v>157</v>
      </c>
      <c r="G120" s="134"/>
      <c r="H120" s="134"/>
      <c r="I120" s="134"/>
      <c r="J120" s="134"/>
      <c r="K120" s="133"/>
      <c r="L120" s="134" t="s">
        <v>158</v>
      </c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6">
        <f>'2300103-083 - Elektro - u...'!J34</f>
        <v>0</v>
      </c>
      <c r="AH120" s="133"/>
      <c r="AI120" s="133"/>
      <c r="AJ120" s="133"/>
      <c r="AK120" s="133"/>
      <c r="AL120" s="133"/>
      <c r="AM120" s="133"/>
      <c r="AN120" s="136">
        <f>SUM(AG120,AT120)</f>
        <v>0</v>
      </c>
      <c r="AO120" s="133"/>
      <c r="AP120" s="133"/>
      <c r="AQ120" s="137" t="s">
        <v>90</v>
      </c>
      <c r="AR120" s="72"/>
      <c r="AS120" s="138">
        <v>0</v>
      </c>
      <c r="AT120" s="139">
        <f>ROUND(SUM(AV120:AW120),2)</f>
        <v>0</v>
      </c>
      <c r="AU120" s="140">
        <f>'2300103-083 - Elektro - u...'!P132</f>
        <v>0</v>
      </c>
      <c r="AV120" s="139">
        <f>'2300103-083 - Elektro - u...'!J37</f>
        <v>0</v>
      </c>
      <c r="AW120" s="139">
        <f>'2300103-083 - Elektro - u...'!J38</f>
        <v>0</v>
      </c>
      <c r="AX120" s="139">
        <f>'2300103-083 - Elektro - u...'!J39</f>
        <v>0</v>
      </c>
      <c r="AY120" s="139">
        <f>'2300103-083 - Elektro - u...'!J40</f>
        <v>0</v>
      </c>
      <c r="AZ120" s="139">
        <f>'2300103-083 - Elektro - u...'!F37</f>
        <v>0</v>
      </c>
      <c r="BA120" s="139">
        <f>'2300103-083 - Elektro - u...'!F38</f>
        <v>0</v>
      </c>
      <c r="BB120" s="139">
        <f>'2300103-083 - Elektro - u...'!F39</f>
        <v>0</v>
      </c>
      <c r="BC120" s="139">
        <f>'2300103-083 - Elektro - u...'!F40</f>
        <v>0</v>
      </c>
      <c r="BD120" s="141">
        <f>'2300103-083 - Elektro - u...'!F41</f>
        <v>0</v>
      </c>
      <c r="BE120" s="4"/>
      <c r="BT120" s="142" t="s">
        <v>94</v>
      </c>
      <c r="BV120" s="142" t="s">
        <v>76</v>
      </c>
      <c r="BW120" s="142" t="s">
        <v>159</v>
      </c>
      <c r="BX120" s="142" t="s">
        <v>150</v>
      </c>
      <c r="CL120" s="142" t="s">
        <v>1</v>
      </c>
    </row>
    <row r="121" spans="1:91" s="7" customFormat="1" ht="16.5" customHeight="1">
      <c r="A121" s="119" t="s">
        <v>78</v>
      </c>
      <c r="B121" s="120"/>
      <c r="C121" s="121"/>
      <c r="D121" s="122" t="s">
        <v>160</v>
      </c>
      <c r="E121" s="122"/>
      <c r="F121" s="122"/>
      <c r="G121" s="122"/>
      <c r="H121" s="122"/>
      <c r="I121" s="123"/>
      <c r="J121" s="122" t="s">
        <v>161</v>
      </c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4">
        <f>'2300104 - VRN'!J30</f>
        <v>0</v>
      </c>
      <c r="AH121" s="123"/>
      <c r="AI121" s="123"/>
      <c r="AJ121" s="123"/>
      <c r="AK121" s="123"/>
      <c r="AL121" s="123"/>
      <c r="AM121" s="123"/>
      <c r="AN121" s="124">
        <f>SUM(AG121,AT121)</f>
        <v>0</v>
      </c>
      <c r="AO121" s="123"/>
      <c r="AP121" s="123"/>
      <c r="AQ121" s="125" t="s">
        <v>81</v>
      </c>
      <c r="AR121" s="126"/>
      <c r="AS121" s="143">
        <v>0</v>
      </c>
      <c r="AT121" s="144">
        <f>ROUND(SUM(AV121:AW121),2)</f>
        <v>0</v>
      </c>
      <c r="AU121" s="145">
        <f>'2300104 - VRN'!P121</f>
        <v>0</v>
      </c>
      <c r="AV121" s="144">
        <f>'2300104 - VRN'!J33</f>
        <v>0</v>
      </c>
      <c r="AW121" s="144">
        <f>'2300104 - VRN'!J34</f>
        <v>0</v>
      </c>
      <c r="AX121" s="144">
        <f>'2300104 - VRN'!J35</f>
        <v>0</v>
      </c>
      <c r="AY121" s="144">
        <f>'2300104 - VRN'!J36</f>
        <v>0</v>
      </c>
      <c r="AZ121" s="144">
        <f>'2300104 - VRN'!F33</f>
        <v>0</v>
      </c>
      <c r="BA121" s="144">
        <f>'2300104 - VRN'!F34</f>
        <v>0</v>
      </c>
      <c r="BB121" s="144">
        <f>'2300104 - VRN'!F35</f>
        <v>0</v>
      </c>
      <c r="BC121" s="144">
        <f>'2300104 - VRN'!F36</f>
        <v>0</v>
      </c>
      <c r="BD121" s="146">
        <f>'2300104 - VRN'!F37</f>
        <v>0</v>
      </c>
      <c r="BE121" s="7"/>
      <c r="BT121" s="131" t="s">
        <v>82</v>
      </c>
      <c r="BV121" s="131" t="s">
        <v>76</v>
      </c>
      <c r="BW121" s="131" t="s">
        <v>162</v>
      </c>
      <c r="BX121" s="131" t="s">
        <v>5</v>
      </c>
      <c r="CL121" s="131" t="s">
        <v>1</v>
      </c>
      <c r="CM121" s="131" t="s">
        <v>84</v>
      </c>
    </row>
    <row r="122" spans="1:57" s="2" customFormat="1" ht="30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4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s="2" customFormat="1" ht="6.95" customHeight="1">
      <c r="A123" s="38"/>
      <c r="B123" s="66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44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</sheetData>
  <sheetProtection password="CC35" sheet="1" objects="1" scenarios="1" formatColumns="0" formatRows="0"/>
  <mergeCells count="146">
    <mergeCell ref="L104:AF104"/>
    <mergeCell ref="F104:J104"/>
    <mergeCell ref="L105:AF105"/>
    <mergeCell ref="F105:J105"/>
    <mergeCell ref="F106:J106"/>
    <mergeCell ref="L106:AF106"/>
    <mergeCell ref="K107:AF107"/>
    <mergeCell ref="E107:I107"/>
    <mergeCell ref="F108:J108"/>
    <mergeCell ref="L108:AF108"/>
    <mergeCell ref="F109:J109"/>
    <mergeCell ref="L109:AF109"/>
    <mergeCell ref="F110:J110"/>
    <mergeCell ref="L110:AF110"/>
    <mergeCell ref="E111:I111"/>
    <mergeCell ref="K111:AF111"/>
    <mergeCell ref="L112:AF112"/>
    <mergeCell ref="F112:J112"/>
    <mergeCell ref="F113:J113"/>
    <mergeCell ref="L113:AF113"/>
    <mergeCell ref="E114:I114"/>
    <mergeCell ref="K114:AF114"/>
    <mergeCell ref="L115:AF115"/>
    <mergeCell ref="F115:J115"/>
    <mergeCell ref="L116:AF116"/>
    <mergeCell ref="F116:J116"/>
    <mergeCell ref="K117:AF117"/>
    <mergeCell ref="E117:I117"/>
    <mergeCell ref="F118:J118"/>
    <mergeCell ref="L118:AF118"/>
    <mergeCell ref="F119:J119"/>
    <mergeCell ref="L119:AF119"/>
    <mergeCell ref="F120:J120"/>
    <mergeCell ref="L120:AF120"/>
    <mergeCell ref="D121:H121"/>
    <mergeCell ref="J121:AF121"/>
    <mergeCell ref="AG101:AM101"/>
    <mergeCell ref="AN101:AP101"/>
    <mergeCell ref="AN102:AP102"/>
    <mergeCell ref="AG102:AM102"/>
    <mergeCell ref="AN103:AP103"/>
    <mergeCell ref="AG103:AM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N121:AP121"/>
    <mergeCell ref="AG121:AM121"/>
    <mergeCell ref="L85:AJ85"/>
    <mergeCell ref="C92:G92"/>
    <mergeCell ref="I92:AF92"/>
    <mergeCell ref="J95:AF95"/>
    <mergeCell ref="D95:H95"/>
    <mergeCell ref="J96:AF96"/>
    <mergeCell ref="D96:H96"/>
    <mergeCell ref="K97:AF97"/>
    <mergeCell ref="E97:I97"/>
    <mergeCell ref="F98:J98"/>
    <mergeCell ref="L98:AF98"/>
    <mergeCell ref="F99:J99"/>
    <mergeCell ref="L99:AF99"/>
    <mergeCell ref="K100:AF100"/>
    <mergeCell ref="E100:I100"/>
    <mergeCell ref="L101:AF101"/>
    <mergeCell ref="F101:J101"/>
    <mergeCell ref="L102:AF102"/>
    <mergeCell ref="F102:J102"/>
    <mergeCell ref="E103:I103"/>
    <mergeCell ref="K103:AF103"/>
    <mergeCell ref="AM87:AN87"/>
    <mergeCell ref="AM89:AP89"/>
    <mergeCell ref="AS89:AT91"/>
    <mergeCell ref="AM90:AP90"/>
    <mergeCell ref="AN92:AP92"/>
    <mergeCell ref="AG92:AM92"/>
    <mergeCell ref="AG95:AM95"/>
    <mergeCell ref="AN95:AP95"/>
    <mergeCell ref="AN96:AP96"/>
    <mergeCell ref="AG96:AM96"/>
    <mergeCell ref="AG97:AM97"/>
    <mergeCell ref="AN97:AP97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5" location="'2300101 - Rekonstrukce a ...'!C2" display="/"/>
    <hyperlink ref="A98" location="'2300103-011 - Stavební část'!C2" display="/"/>
    <hyperlink ref="A99" location="'2300103-012 - Elektro'!C2" display="/"/>
    <hyperlink ref="A101" location="'2300103-021 - Stavební část'!C2" display="/"/>
    <hyperlink ref="A102" location="'2300103-022 - Elektro'!C2" display="/"/>
    <hyperlink ref="A104" location="'2300103-031 - Stavební čá...'!C2" display="/"/>
    <hyperlink ref="A105" location="'2300103-032 - Stavební čá...'!C2" display="/"/>
    <hyperlink ref="A106" location="'2300103-033 - Elektro - u...'!C2" display="/"/>
    <hyperlink ref="A108" location="'2300103-041 - Stavební čá...'!C2" display="/"/>
    <hyperlink ref="A109" location="'2300103-042 - Stavební čá...'!C2" display="/"/>
    <hyperlink ref="A110" location="'2300103-043 - Elektro - u...'!C2" display="/"/>
    <hyperlink ref="A112" location="'2300105-051 - Stavební čá...'!C2" display="/"/>
    <hyperlink ref="A113" location="'2300103-052 - Elektro - k...'!C2" display="/"/>
    <hyperlink ref="A115" location="'2300103-061 - Stavební čá...'!C2" display="/"/>
    <hyperlink ref="A116" location="'2300103-062 - Elektro - u...'!C2" display="/"/>
    <hyperlink ref="A118" location="'2300103-081 - Stavební čá...'!C2" display="/"/>
    <hyperlink ref="A119" location="'2300103-082 - Stavební čá...'!C2" display="/"/>
    <hyperlink ref="A120" location="'2300103-083 - Elektro - u...'!C2" display="/"/>
    <hyperlink ref="A121" location="'2300104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2:12" ht="12">
      <c r="B8" s="20"/>
      <c r="D8" s="151" t="s">
        <v>164</v>
      </c>
      <c r="L8" s="20"/>
    </row>
    <row r="9" spans="2:12" s="1" customFormat="1" ht="16.5" customHeight="1">
      <c r="B9" s="20"/>
      <c r="E9" s="152" t="s">
        <v>1500</v>
      </c>
      <c r="F9" s="1"/>
      <c r="G9" s="1"/>
      <c r="H9" s="1"/>
      <c r="L9" s="20"/>
    </row>
    <row r="10" spans="2:12" s="1" customFormat="1" ht="12" customHeight="1">
      <c r="B10" s="20"/>
      <c r="D10" s="151" t="s">
        <v>1501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1931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1503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1932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2" t="s">
        <v>1</v>
      </c>
      <c r="G15" s="38"/>
      <c r="H15" s="38"/>
      <c r="I15" s="151" t="s">
        <v>19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2" t="s">
        <v>21</v>
      </c>
      <c r="G16" s="38"/>
      <c r="H16" s="38"/>
      <c r="I16" s="151" t="s">
        <v>22</v>
      </c>
      <c r="J16" s="154" t="str">
        <f>'Rekapitulace stavby'!AN8</f>
        <v>6. 12. 2023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2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2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2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2"/>
      <c r="G22" s="142"/>
      <c r="H22" s="142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2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2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2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2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2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2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ROUND((SUM(BE138:BE216)),2)</f>
        <v>0</v>
      </c>
      <c r="G37" s="38"/>
      <c r="H37" s="38"/>
      <c r="I37" s="165">
        <v>0.21</v>
      </c>
      <c r="J37" s="164">
        <f>ROUND(((SUM(BE138:BE216))*I37),2)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40</v>
      </c>
      <c r="F38" s="164">
        <f>ROUND((SUM(BF138:BF216)),2)</f>
        <v>0</v>
      </c>
      <c r="G38" s="38"/>
      <c r="H38" s="38"/>
      <c r="I38" s="165">
        <v>0.12</v>
      </c>
      <c r="J38" s="164">
        <f>ROUND(((SUM(BF138:BF216))*I38),2)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41</v>
      </c>
      <c r="F39" s="164">
        <f>ROUND((SUM(BG138:BG216)),2)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42</v>
      </c>
      <c r="F40" s="164">
        <f>ROUND((SUM(BH138:BH216)),2)</f>
        <v>0</v>
      </c>
      <c r="G40" s="38"/>
      <c r="H40" s="38"/>
      <c r="I40" s="165">
        <v>0.12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43</v>
      </c>
      <c r="F41" s="164">
        <f>ROUND((SUM(BI138:BI216)),2)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164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1500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1501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7" t="s">
        <v>1931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1503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2300103-041 - Stavební část - učebna přírodopisu m.č.1.10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Ivanovice na Hané, ul. Tyršova  218/4</v>
      </c>
      <c r="G93" s="40"/>
      <c r="H93" s="40"/>
      <c r="I93" s="32" t="s">
        <v>22</v>
      </c>
      <c r="J93" s="79" t="str">
        <f>IF(J16="","",J16)</f>
        <v>6. 12. 2023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167</v>
      </c>
      <c r="D98" s="186"/>
      <c r="E98" s="186"/>
      <c r="F98" s="186"/>
      <c r="G98" s="186"/>
      <c r="H98" s="186"/>
      <c r="I98" s="186"/>
      <c r="J98" s="187" t="s">
        <v>168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169</v>
      </c>
      <c r="D100" s="40"/>
      <c r="E100" s="40"/>
      <c r="F100" s="40"/>
      <c r="G100" s="40"/>
      <c r="H100" s="40"/>
      <c r="I100" s="40"/>
      <c r="J100" s="110">
        <f>J138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170</v>
      </c>
    </row>
    <row r="101" spans="1:31" s="9" customFormat="1" ht="24.95" customHeight="1">
      <c r="A101" s="9"/>
      <c r="B101" s="189"/>
      <c r="C101" s="190"/>
      <c r="D101" s="191" t="s">
        <v>171</v>
      </c>
      <c r="E101" s="192"/>
      <c r="F101" s="192"/>
      <c r="G101" s="192"/>
      <c r="H101" s="192"/>
      <c r="I101" s="192"/>
      <c r="J101" s="193">
        <f>J139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175</v>
      </c>
      <c r="E102" s="197"/>
      <c r="F102" s="197"/>
      <c r="G102" s="197"/>
      <c r="H102" s="197"/>
      <c r="I102" s="197"/>
      <c r="J102" s="198">
        <f>J140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176</v>
      </c>
      <c r="E103" s="197"/>
      <c r="F103" s="197"/>
      <c r="G103" s="197"/>
      <c r="H103" s="197"/>
      <c r="I103" s="197"/>
      <c r="J103" s="198">
        <f>J142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177</v>
      </c>
      <c r="E104" s="197"/>
      <c r="F104" s="197"/>
      <c r="G104" s="197"/>
      <c r="H104" s="197"/>
      <c r="I104" s="197"/>
      <c r="J104" s="198">
        <f>J147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9"/>
      <c r="C105" s="190"/>
      <c r="D105" s="191" t="s">
        <v>179</v>
      </c>
      <c r="E105" s="192"/>
      <c r="F105" s="192"/>
      <c r="G105" s="192"/>
      <c r="H105" s="192"/>
      <c r="I105" s="192"/>
      <c r="J105" s="193">
        <f>J152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5"/>
      <c r="C106" s="133"/>
      <c r="D106" s="196" t="s">
        <v>185</v>
      </c>
      <c r="E106" s="197"/>
      <c r="F106" s="197"/>
      <c r="G106" s="197"/>
      <c r="H106" s="197"/>
      <c r="I106" s="197"/>
      <c r="J106" s="198">
        <f>J153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1505</v>
      </c>
      <c r="E107" s="197"/>
      <c r="F107" s="197"/>
      <c r="G107" s="197"/>
      <c r="H107" s="197"/>
      <c r="I107" s="197"/>
      <c r="J107" s="198">
        <f>J157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187</v>
      </c>
      <c r="E108" s="197"/>
      <c r="F108" s="197"/>
      <c r="G108" s="197"/>
      <c r="H108" s="197"/>
      <c r="I108" s="197"/>
      <c r="J108" s="198">
        <f>J161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1506</v>
      </c>
      <c r="E109" s="197"/>
      <c r="F109" s="197"/>
      <c r="G109" s="197"/>
      <c r="H109" s="197"/>
      <c r="I109" s="197"/>
      <c r="J109" s="198">
        <f>J177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190</v>
      </c>
      <c r="E110" s="197"/>
      <c r="F110" s="197"/>
      <c r="G110" s="197"/>
      <c r="H110" s="197"/>
      <c r="I110" s="197"/>
      <c r="J110" s="198">
        <f>J191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3"/>
      <c r="D111" s="196" t="s">
        <v>191</v>
      </c>
      <c r="E111" s="197"/>
      <c r="F111" s="197"/>
      <c r="G111" s="197"/>
      <c r="H111" s="197"/>
      <c r="I111" s="197"/>
      <c r="J111" s="198">
        <f>J198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3"/>
      <c r="D112" s="196" t="s">
        <v>192</v>
      </c>
      <c r="E112" s="197"/>
      <c r="F112" s="197"/>
      <c r="G112" s="197"/>
      <c r="H112" s="197"/>
      <c r="I112" s="197"/>
      <c r="J112" s="198">
        <f>J203</f>
        <v>0</v>
      </c>
      <c r="K112" s="133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89"/>
      <c r="C113" s="190"/>
      <c r="D113" s="191" t="s">
        <v>1507</v>
      </c>
      <c r="E113" s="192"/>
      <c r="F113" s="192"/>
      <c r="G113" s="192"/>
      <c r="H113" s="192"/>
      <c r="I113" s="192"/>
      <c r="J113" s="193">
        <f>J212</f>
        <v>0</v>
      </c>
      <c r="K113" s="190"/>
      <c r="L113" s="194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95"/>
      <c r="C114" s="133"/>
      <c r="D114" s="196" t="s">
        <v>1508</v>
      </c>
      <c r="E114" s="197"/>
      <c r="F114" s="197"/>
      <c r="G114" s="197"/>
      <c r="H114" s="197"/>
      <c r="I114" s="197"/>
      <c r="J114" s="198">
        <f>J213</f>
        <v>0</v>
      </c>
      <c r="K114" s="133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196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25" customHeight="1">
      <c r="A124" s="38"/>
      <c r="B124" s="39"/>
      <c r="C124" s="40"/>
      <c r="D124" s="40"/>
      <c r="E124" s="184" t="str">
        <f>E7</f>
        <v>Rekonstrukce silno a slaboproudé instalace, WC pro imobilní - ZŠ Ivanovice na Hané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2:12" s="1" customFormat="1" ht="12" customHeight="1">
      <c r="B125" s="21"/>
      <c r="C125" s="32" t="s">
        <v>164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2:12" s="1" customFormat="1" ht="16.5" customHeight="1">
      <c r="B126" s="21"/>
      <c r="C126" s="22"/>
      <c r="D126" s="22"/>
      <c r="E126" s="184" t="s">
        <v>1500</v>
      </c>
      <c r="F126" s="22"/>
      <c r="G126" s="22"/>
      <c r="H126" s="22"/>
      <c r="I126" s="22"/>
      <c r="J126" s="22"/>
      <c r="K126" s="22"/>
      <c r="L126" s="20"/>
    </row>
    <row r="127" spans="2:12" s="1" customFormat="1" ht="12" customHeight="1">
      <c r="B127" s="21"/>
      <c r="C127" s="32" t="s">
        <v>1501</v>
      </c>
      <c r="D127" s="22"/>
      <c r="E127" s="22"/>
      <c r="F127" s="22"/>
      <c r="G127" s="22"/>
      <c r="H127" s="22"/>
      <c r="I127" s="22"/>
      <c r="J127" s="22"/>
      <c r="K127" s="22"/>
      <c r="L127" s="20"/>
    </row>
    <row r="128" spans="1:31" s="2" customFormat="1" ht="16.5" customHeight="1">
      <c r="A128" s="38"/>
      <c r="B128" s="39"/>
      <c r="C128" s="40"/>
      <c r="D128" s="40"/>
      <c r="E128" s="297" t="s">
        <v>1931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1503</v>
      </c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40"/>
      <c r="D130" s="40"/>
      <c r="E130" s="76" t="str">
        <f>E13</f>
        <v>2300103-041 - Stavební část - učebna přírodopisu m.č.1.10</v>
      </c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20</v>
      </c>
      <c r="D132" s="40"/>
      <c r="E132" s="40"/>
      <c r="F132" s="27" t="str">
        <f>F16</f>
        <v xml:space="preserve">Ivanovice na Hané, ul. Tyršova  218/4</v>
      </c>
      <c r="G132" s="40"/>
      <c r="H132" s="40"/>
      <c r="I132" s="32" t="s">
        <v>22</v>
      </c>
      <c r="J132" s="79" t="str">
        <f>IF(J16="","",J16)</f>
        <v>6. 12. 2023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24</v>
      </c>
      <c r="D134" s="40"/>
      <c r="E134" s="40"/>
      <c r="F134" s="27" t="str">
        <f>E19</f>
        <v xml:space="preserve"> </v>
      </c>
      <c r="G134" s="40"/>
      <c r="H134" s="40"/>
      <c r="I134" s="32" t="s">
        <v>30</v>
      </c>
      <c r="J134" s="36" t="str">
        <f>E25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28</v>
      </c>
      <c r="D135" s="40"/>
      <c r="E135" s="40"/>
      <c r="F135" s="27" t="str">
        <f>IF(E22="","",E22)</f>
        <v>Vyplň údaj</v>
      </c>
      <c r="G135" s="40"/>
      <c r="H135" s="40"/>
      <c r="I135" s="32" t="s">
        <v>32</v>
      </c>
      <c r="J135" s="36" t="str">
        <f>E28</f>
        <v xml:space="preserve"> 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0.3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11" customFormat="1" ht="29.25" customHeight="1">
      <c r="A137" s="200"/>
      <c r="B137" s="201"/>
      <c r="C137" s="202" t="s">
        <v>197</v>
      </c>
      <c r="D137" s="203" t="s">
        <v>59</v>
      </c>
      <c r="E137" s="203" t="s">
        <v>55</v>
      </c>
      <c r="F137" s="203" t="s">
        <v>56</v>
      </c>
      <c r="G137" s="203" t="s">
        <v>198</v>
      </c>
      <c r="H137" s="203" t="s">
        <v>199</v>
      </c>
      <c r="I137" s="203" t="s">
        <v>200</v>
      </c>
      <c r="J137" s="204" t="s">
        <v>168</v>
      </c>
      <c r="K137" s="205" t="s">
        <v>201</v>
      </c>
      <c r="L137" s="206"/>
      <c r="M137" s="100" t="s">
        <v>1</v>
      </c>
      <c r="N137" s="101" t="s">
        <v>38</v>
      </c>
      <c r="O137" s="101" t="s">
        <v>202</v>
      </c>
      <c r="P137" s="101" t="s">
        <v>203</v>
      </c>
      <c r="Q137" s="101" t="s">
        <v>204</v>
      </c>
      <c r="R137" s="101" t="s">
        <v>205</v>
      </c>
      <c r="S137" s="101" t="s">
        <v>206</v>
      </c>
      <c r="T137" s="102" t="s">
        <v>207</v>
      </c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</row>
    <row r="138" spans="1:63" s="2" customFormat="1" ht="22.8" customHeight="1">
      <c r="A138" s="38"/>
      <c r="B138" s="39"/>
      <c r="C138" s="107" t="s">
        <v>208</v>
      </c>
      <c r="D138" s="40"/>
      <c r="E138" s="40"/>
      <c r="F138" s="40"/>
      <c r="G138" s="40"/>
      <c r="H138" s="40"/>
      <c r="I138" s="40"/>
      <c r="J138" s="207">
        <f>BK138</f>
        <v>0</v>
      </c>
      <c r="K138" s="40"/>
      <c r="L138" s="44"/>
      <c r="M138" s="103"/>
      <c r="N138" s="208"/>
      <c r="O138" s="104"/>
      <c r="P138" s="209">
        <f>P139+P152+P212</f>
        <v>0</v>
      </c>
      <c r="Q138" s="104"/>
      <c r="R138" s="209">
        <f>R139+R152+R212</f>
        <v>2.32793877</v>
      </c>
      <c r="S138" s="104"/>
      <c r="T138" s="210">
        <f>T139+T152+T212</f>
        <v>2.28392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73</v>
      </c>
      <c r="AU138" s="17" t="s">
        <v>170</v>
      </c>
      <c r="BK138" s="211">
        <f>BK139+BK152+BK212</f>
        <v>0</v>
      </c>
    </row>
    <row r="139" spans="1:63" s="12" customFormat="1" ht="25.9" customHeight="1">
      <c r="A139" s="12"/>
      <c r="B139" s="212"/>
      <c r="C139" s="213"/>
      <c r="D139" s="214" t="s">
        <v>73</v>
      </c>
      <c r="E139" s="215" t="s">
        <v>209</v>
      </c>
      <c r="F139" s="215" t="s">
        <v>210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P140+P142+P147</f>
        <v>0</v>
      </c>
      <c r="Q139" s="220"/>
      <c r="R139" s="221">
        <f>R140+R142+R147</f>
        <v>0</v>
      </c>
      <c r="S139" s="220"/>
      <c r="T139" s="222">
        <f>T140+T142+T147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82</v>
      </c>
      <c r="AT139" s="224" t="s">
        <v>73</v>
      </c>
      <c r="AU139" s="224" t="s">
        <v>74</v>
      </c>
      <c r="AY139" s="223" t="s">
        <v>211</v>
      </c>
      <c r="BK139" s="225">
        <f>BK140+BK142+BK147</f>
        <v>0</v>
      </c>
    </row>
    <row r="140" spans="1:63" s="12" customFormat="1" ht="22.8" customHeight="1">
      <c r="A140" s="12"/>
      <c r="B140" s="212"/>
      <c r="C140" s="213"/>
      <c r="D140" s="214" t="s">
        <v>73</v>
      </c>
      <c r="E140" s="226" t="s">
        <v>244</v>
      </c>
      <c r="F140" s="226" t="s">
        <v>336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P141</f>
        <v>0</v>
      </c>
      <c r="Q140" s="220"/>
      <c r="R140" s="221">
        <f>R141</f>
        <v>0</v>
      </c>
      <c r="S140" s="220"/>
      <c r="T140" s="222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82</v>
      </c>
      <c r="AT140" s="224" t="s">
        <v>73</v>
      </c>
      <c r="AU140" s="224" t="s">
        <v>82</v>
      </c>
      <c r="AY140" s="223" t="s">
        <v>211</v>
      </c>
      <c r="BK140" s="225">
        <f>BK141</f>
        <v>0</v>
      </c>
    </row>
    <row r="141" spans="1:65" s="2" customFormat="1" ht="16.5" customHeight="1">
      <c r="A141" s="38"/>
      <c r="B141" s="39"/>
      <c r="C141" s="228" t="s">
        <v>82</v>
      </c>
      <c r="D141" s="228" t="s">
        <v>213</v>
      </c>
      <c r="E141" s="229" t="s">
        <v>1518</v>
      </c>
      <c r="F141" s="230" t="s">
        <v>1519</v>
      </c>
      <c r="G141" s="231" t="s">
        <v>1520</v>
      </c>
      <c r="H141" s="232">
        <v>1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39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1521</v>
      </c>
      <c r="AT141" s="240" t="s">
        <v>213</v>
      </c>
      <c r="AU141" s="240" t="s">
        <v>84</v>
      </c>
      <c r="AY141" s="17" t="s">
        <v>211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82</v>
      </c>
      <c r="BK141" s="241">
        <f>ROUND(I141*H141,2)</f>
        <v>0</v>
      </c>
      <c r="BL141" s="17" t="s">
        <v>1521</v>
      </c>
      <c r="BM141" s="240" t="s">
        <v>1933</v>
      </c>
    </row>
    <row r="142" spans="1:63" s="12" customFormat="1" ht="22.8" customHeight="1">
      <c r="A142" s="12"/>
      <c r="B142" s="212"/>
      <c r="C142" s="213"/>
      <c r="D142" s="214" t="s">
        <v>73</v>
      </c>
      <c r="E142" s="226" t="s">
        <v>264</v>
      </c>
      <c r="F142" s="226" t="s">
        <v>472</v>
      </c>
      <c r="G142" s="213"/>
      <c r="H142" s="213"/>
      <c r="I142" s="216"/>
      <c r="J142" s="227">
        <f>BK142</f>
        <v>0</v>
      </c>
      <c r="K142" s="213"/>
      <c r="L142" s="218"/>
      <c r="M142" s="219"/>
      <c r="N142" s="220"/>
      <c r="O142" s="220"/>
      <c r="P142" s="221">
        <f>SUM(P143:P146)</f>
        <v>0</v>
      </c>
      <c r="Q142" s="220"/>
      <c r="R142" s="221">
        <f>SUM(R143:R146)</f>
        <v>0</v>
      </c>
      <c r="S142" s="220"/>
      <c r="T142" s="222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82</v>
      </c>
      <c r="AT142" s="224" t="s">
        <v>73</v>
      </c>
      <c r="AU142" s="224" t="s">
        <v>82</v>
      </c>
      <c r="AY142" s="223" t="s">
        <v>211</v>
      </c>
      <c r="BK142" s="225">
        <f>SUM(BK143:BK146)</f>
        <v>0</v>
      </c>
    </row>
    <row r="143" spans="1:65" s="2" customFormat="1" ht="16.5" customHeight="1">
      <c r="A143" s="38"/>
      <c r="B143" s="39"/>
      <c r="C143" s="228" t="s">
        <v>84</v>
      </c>
      <c r="D143" s="228" t="s">
        <v>213</v>
      </c>
      <c r="E143" s="229" t="s">
        <v>1523</v>
      </c>
      <c r="F143" s="230" t="s">
        <v>1524</v>
      </c>
      <c r="G143" s="231" t="s">
        <v>1520</v>
      </c>
      <c r="H143" s="232">
        <v>1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39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217</v>
      </c>
      <c r="AT143" s="240" t="s">
        <v>213</v>
      </c>
      <c r="AU143" s="240" t="s">
        <v>84</v>
      </c>
      <c r="AY143" s="17" t="s">
        <v>211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82</v>
      </c>
      <c r="BK143" s="241">
        <f>ROUND(I143*H143,2)</f>
        <v>0</v>
      </c>
      <c r="BL143" s="17" t="s">
        <v>217</v>
      </c>
      <c r="BM143" s="240" t="s">
        <v>1934</v>
      </c>
    </row>
    <row r="144" spans="1:65" s="2" customFormat="1" ht="16.5" customHeight="1">
      <c r="A144" s="38"/>
      <c r="B144" s="39"/>
      <c r="C144" s="228" t="s">
        <v>94</v>
      </c>
      <c r="D144" s="228" t="s">
        <v>213</v>
      </c>
      <c r="E144" s="229" t="s">
        <v>1526</v>
      </c>
      <c r="F144" s="230" t="s">
        <v>1527</v>
      </c>
      <c r="G144" s="231" t="s">
        <v>1520</v>
      </c>
      <c r="H144" s="232">
        <v>1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39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1521</v>
      </c>
      <c r="AT144" s="240" t="s">
        <v>213</v>
      </c>
      <c r="AU144" s="240" t="s">
        <v>84</v>
      </c>
      <c r="AY144" s="17" t="s">
        <v>211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82</v>
      </c>
      <c r="BK144" s="241">
        <f>ROUND(I144*H144,2)</f>
        <v>0</v>
      </c>
      <c r="BL144" s="17" t="s">
        <v>1521</v>
      </c>
      <c r="BM144" s="240" t="s">
        <v>1935</v>
      </c>
    </row>
    <row r="145" spans="1:65" s="2" customFormat="1" ht="16.5" customHeight="1">
      <c r="A145" s="38"/>
      <c r="B145" s="39"/>
      <c r="C145" s="228" t="s">
        <v>217</v>
      </c>
      <c r="D145" s="228" t="s">
        <v>213</v>
      </c>
      <c r="E145" s="229" t="s">
        <v>1529</v>
      </c>
      <c r="F145" s="230" t="s">
        <v>1530</v>
      </c>
      <c r="G145" s="231" t="s">
        <v>895</v>
      </c>
      <c r="H145" s="232">
        <v>1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39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1521</v>
      </c>
      <c r="AT145" s="240" t="s">
        <v>213</v>
      </c>
      <c r="AU145" s="240" t="s">
        <v>84</v>
      </c>
      <c r="AY145" s="17" t="s">
        <v>211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82</v>
      </c>
      <c r="BK145" s="241">
        <f>ROUND(I145*H145,2)</f>
        <v>0</v>
      </c>
      <c r="BL145" s="17" t="s">
        <v>1521</v>
      </c>
      <c r="BM145" s="240" t="s">
        <v>1936</v>
      </c>
    </row>
    <row r="146" spans="1:65" s="2" customFormat="1" ht="16.5" customHeight="1">
      <c r="A146" s="38"/>
      <c r="B146" s="39"/>
      <c r="C146" s="228" t="s">
        <v>239</v>
      </c>
      <c r="D146" s="228" t="s">
        <v>213</v>
      </c>
      <c r="E146" s="229" t="s">
        <v>1532</v>
      </c>
      <c r="F146" s="230" t="s">
        <v>1533</v>
      </c>
      <c r="G146" s="231" t="s">
        <v>1520</v>
      </c>
      <c r="H146" s="232">
        <v>1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39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1521</v>
      </c>
      <c r="AT146" s="240" t="s">
        <v>213</v>
      </c>
      <c r="AU146" s="240" t="s">
        <v>84</v>
      </c>
      <c r="AY146" s="17" t="s">
        <v>211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82</v>
      </c>
      <c r="BK146" s="241">
        <f>ROUND(I146*H146,2)</f>
        <v>0</v>
      </c>
      <c r="BL146" s="17" t="s">
        <v>1521</v>
      </c>
      <c r="BM146" s="240" t="s">
        <v>1937</v>
      </c>
    </row>
    <row r="147" spans="1:63" s="12" customFormat="1" ht="22.8" customHeight="1">
      <c r="A147" s="12"/>
      <c r="B147" s="212"/>
      <c r="C147" s="213"/>
      <c r="D147" s="214" t="s">
        <v>73</v>
      </c>
      <c r="E147" s="226" t="s">
        <v>610</v>
      </c>
      <c r="F147" s="226" t="s">
        <v>611</v>
      </c>
      <c r="G147" s="213"/>
      <c r="H147" s="213"/>
      <c r="I147" s="216"/>
      <c r="J147" s="227">
        <f>BK147</f>
        <v>0</v>
      </c>
      <c r="K147" s="213"/>
      <c r="L147" s="218"/>
      <c r="M147" s="219"/>
      <c r="N147" s="220"/>
      <c r="O147" s="220"/>
      <c r="P147" s="221">
        <f>SUM(P148:P151)</f>
        <v>0</v>
      </c>
      <c r="Q147" s="220"/>
      <c r="R147" s="221">
        <f>SUM(R148:R151)</f>
        <v>0</v>
      </c>
      <c r="S147" s="220"/>
      <c r="T147" s="222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82</v>
      </c>
      <c r="AT147" s="224" t="s">
        <v>73</v>
      </c>
      <c r="AU147" s="224" t="s">
        <v>82</v>
      </c>
      <c r="AY147" s="223" t="s">
        <v>211</v>
      </c>
      <c r="BK147" s="225">
        <f>SUM(BK148:BK151)</f>
        <v>0</v>
      </c>
    </row>
    <row r="148" spans="1:65" s="2" customFormat="1" ht="24.15" customHeight="1">
      <c r="A148" s="38"/>
      <c r="B148" s="39"/>
      <c r="C148" s="228" t="s">
        <v>244</v>
      </c>
      <c r="D148" s="228" t="s">
        <v>213</v>
      </c>
      <c r="E148" s="229" t="s">
        <v>1535</v>
      </c>
      <c r="F148" s="230" t="s">
        <v>1536</v>
      </c>
      <c r="G148" s="231" t="s">
        <v>247</v>
      </c>
      <c r="H148" s="232">
        <v>1.1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39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217</v>
      </c>
      <c r="AT148" s="240" t="s">
        <v>213</v>
      </c>
      <c r="AU148" s="240" t="s">
        <v>84</v>
      </c>
      <c r="AY148" s="17" t="s">
        <v>211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82</v>
      </c>
      <c r="BK148" s="241">
        <f>ROUND(I148*H148,2)</f>
        <v>0</v>
      </c>
      <c r="BL148" s="17" t="s">
        <v>217</v>
      </c>
      <c r="BM148" s="240" t="s">
        <v>1938</v>
      </c>
    </row>
    <row r="149" spans="1:65" s="2" customFormat="1" ht="24.15" customHeight="1">
      <c r="A149" s="38"/>
      <c r="B149" s="39"/>
      <c r="C149" s="228" t="s">
        <v>251</v>
      </c>
      <c r="D149" s="228" t="s">
        <v>213</v>
      </c>
      <c r="E149" s="229" t="s">
        <v>617</v>
      </c>
      <c r="F149" s="230" t="s">
        <v>618</v>
      </c>
      <c r="G149" s="231" t="s">
        <v>247</v>
      </c>
      <c r="H149" s="232">
        <v>1.1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39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217</v>
      </c>
      <c r="AT149" s="240" t="s">
        <v>213</v>
      </c>
      <c r="AU149" s="240" t="s">
        <v>84</v>
      </c>
      <c r="AY149" s="17" t="s">
        <v>211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82</v>
      </c>
      <c r="BK149" s="241">
        <f>ROUND(I149*H149,2)</f>
        <v>0</v>
      </c>
      <c r="BL149" s="17" t="s">
        <v>217</v>
      </c>
      <c r="BM149" s="240" t="s">
        <v>1939</v>
      </c>
    </row>
    <row r="150" spans="1:65" s="2" customFormat="1" ht="16.5" customHeight="1">
      <c r="A150" s="38"/>
      <c r="B150" s="39"/>
      <c r="C150" s="228" t="s">
        <v>257</v>
      </c>
      <c r="D150" s="228" t="s">
        <v>213</v>
      </c>
      <c r="E150" s="229" t="s">
        <v>1539</v>
      </c>
      <c r="F150" s="230" t="s">
        <v>1540</v>
      </c>
      <c r="G150" s="231" t="s">
        <v>247</v>
      </c>
      <c r="H150" s="232">
        <v>1.1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39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217</v>
      </c>
      <c r="AT150" s="240" t="s">
        <v>213</v>
      </c>
      <c r="AU150" s="240" t="s">
        <v>84</v>
      </c>
      <c r="AY150" s="17" t="s">
        <v>211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82</v>
      </c>
      <c r="BK150" s="241">
        <f>ROUND(I150*H150,2)</f>
        <v>0</v>
      </c>
      <c r="BL150" s="17" t="s">
        <v>217</v>
      </c>
      <c r="BM150" s="240" t="s">
        <v>1940</v>
      </c>
    </row>
    <row r="151" spans="1:65" s="2" customFormat="1" ht="24.15" customHeight="1">
      <c r="A151" s="38"/>
      <c r="B151" s="39"/>
      <c r="C151" s="280" t="s">
        <v>264</v>
      </c>
      <c r="D151" s="280" t="s">
        <v>258</v>
      </c>
      <c r="E151" s="281" t="s">
        <v>1542</v>
      </c>
      <c r="F151" s="282" t="s">
        <v>1543</v>
      </c>
      <c r="G151" s="283" t="s">
        <v>274</v>
      </c>
      <c r="H151" s="284">
        <v>2</v>
      </c>
      <c r="I151" s="285"/>
      <c r="J151" s="286">
        <f>ROUND(I151*H151,2)</f>
        <v>0</v>
      </c>
      <c r="K151" s="287"/>
      <c r="L151" s="288"/>
      <c r="M151" s="289" t="s">
        <v>1</v>
      </c>
      <c r="N151" s="290" t="s">
        <v>39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257</v>
      </c>
      <c r="AT151" s="240" t="s">
        <v>258</v>
      </c>
      <c r="AU151" s="240" t="s">
        <v>84</v>
      </c>
      <c r="AY151" s="17" t="s">
        <v>211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82</v>
      </c>
      <c r="BK151" s="241">
        <f>ROUND(I151*H151,2)</f>
        <v>0</v>
      </c>
      <c r="BL151" s="17" t="s">
        <v>217</v>
      </c>
      <c r="BM151" s="240" t="s">
        <v>1941</v>
      </c>
    </row>
    <row r="152" spans="1:63" s="12" customFormat="1" ht="25.9" customHeight="1">
      <c r="A152" s="12"/>
      <c r="B152" s="212"/>
      <c r="C152" s="213"/>
      <c r="D152" s="214" t="s">
        <v>73</v>
      </c>
      <c r="E152" s="215" t="s">
        <v>670</v>
      </c>
      <c r="F152" s="215" t="s">
        <v>671</v>
      </c>
      <c r="G152" s="213"/>
      <c r="H152" s="213"/>
      <c r="I152" s="216"/>
      <c r="J152" s="217">
        <f>BK152</f>
        <v>0</v>
      </c>
      <c r="K152" s="213"/>
      <c r="L152" s="218"/>
      <c r="M152" s="219"/>
      <c r="N152" s="220"/>
      <c r="O152" s="220"/>
      <c r="P152" s="221">
        <f>P153+P157+P161+P177+P191+P198+P203</f>
        <v>0</v>
      </c>
      <c r="Q152" s="220"/>
      <c r="R152" s="221">
        <f>R153+R157+R161+R177+R191+R198+R203</f>
        <v>2.32793877</v>
      </c>
      <c r="S152" s="220"/>
      <c r="T152" s="222">
        <f>T153+T157+T161+T177+T191+T198+T203</f>
        <v>2.28392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3" t="s">
        <v>84</v>
      </c>
      <c r="AT152" s="224" t="s">
        <v>73</v>
      </c>
      <c r="AU152" s="224" t="s">
        <v>74</v>
      </c>
      <c r="AY152" s="223" t="s">
        <v>211</v>
      </c>
      <c r="BK152" s="225">
        <f>BK153+BK157+BK161+BK177+BK191+BK198+BK203</f>
        <v>0</v>
      </c>
    </row>
    <row r="153" spans="1:63" s="12" customFormat="1" ht="22.8" customHeight="1">
      <c r="A153" s="12"/>
      <c r="B153" s="212"/>
      <c r="C153" s="213"/>
      <c r="D153" s="214" t="s">
        <v>73</v>
      </c>
      <c r="E153" s="226" t="s">
        <v>890</v>
      </c>
      <c r="F153" s="226" t="s">
        <v>891</v>
      </c>
      <c r="G153" s="213"/>
      <c r="H153" s="213"/>
      <c r="I153" s="216"/>
      <c r="J153" s="227">
        <f>BK153</f>
        <v>0</v>
      </c>
      <c r="K153" s="213"/>
      <c r="L153" s="218"/>
      <c r="M153" s="219"/>
      <c r="N153" s="220"/>
      <c r="O153" s="220"/>
      <c r="P153" s="221">
        <f>SUM(P154:P156)</f>
        <v>0</v>
      </c>
      <c r="Q153" s="220"/>
      <c r="R153" s="221">
        <f>SUM(R154:R156)</f>
        <v>0</v>
      </c>
      <c r="S153" s="220"/>
      <c r="T153" s="222">
        <f>SUM(T154:T156)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3" t="s">
        <v>84</v>
      </c>
      <c r="AT153" s="224" t="s">
        <v>73</v>
      </c>
      <c r="AU153" s="224" t="s">
        <v>82</v>
      </c>
      <c r="AY153" s="223" t="s">
        <v>211</v>
      </c>
      <c r="BK153" s="225">
        <f>SUM(BK154:BK156)</f>
        <v>0</v>
      </c>
    </row>
    <row r="154" spans="1:65" s="2" customFormat="1" ht="16.5" customHeight="1">
      <c r="A154" s="38"/>
      <c r="B154" s="39"/>
      <c r="C154" s="228" t="s">
        <v>271</v>
      </c>
      <c r="D154" s="228" t="s">
        <v>213</v>
      </c>
      <c r="E154" s="229" t="s">
        <v>1942</v>
      </c>
      <c r="F154" s="230" t="s">
        <v>1943</v>
      </c>
      <c r="G154" s="231" t="s">
        <v>1106</v>
      </c>
      <c r="H154" s="232">
        <v>2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39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1521</v>
      </c>
      <c r="AT154" s="240" t="s">
        <v>213</v>
      </c>
      <c r="AU154" s="240" t="s">
        <v>84</v>
      </c>
      <c r="AY154" s="17" t="s">
        <v>211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82</v>
      </c>
      <c r="BK154" s="241">
        <f>ROUND(I154*H154,2)</f>
        <v>0</v>
      </c>
      <c r="BL154" s="17" t="s">
        <v>1521</v>
      </c>
      <c r="BM154" s="240" t="s">
        <v>1944</v>
      </c>
    </row>
    <row r="155" spans="1:65" s="2" customFormat="1" ht="24.15" customHeight="1">
      <c r="A155" s="38"/>
      <c r="B155" s="39"/>
      <c r="C155" s="228" t="s">
        <v>277</v>
      </c>
      <c r="D155" s="228" t="s">
        <v>213</v>
      </c>
      <c r="E155" s="229" t="s">
        <v>1547</v>
      </c>
      <c r="F155" s="230" t="s">
        <v>1548</v>
      </c>
      <c r="G155" s="231" t="s">
        <v>895</v>
      </c>
      <c r="H155" s="232">
        <v>1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39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1521</v>
      </c>
      <c r="AT155" s="240" t="s">
        <v>213</v>
      </c>
      <c r="AU155" s="240" t="s">
        <v>84</v>
      </c>
      <c r="AY155" s="17" t="s">
        <v>211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82</v>
      </c>
      <c r="BK155" s="241">
        <f>ROUND(I155*H155,2)</f>
        <v>0</v>
      </c>
      <c r="BL155" s="17" t="s">
        <v>1521</v>
      </c>
      <c r="BM155" s="240" t="s">
        <v>1945</v>
      </c>
    </row>
    <row r="156" spans="1:65" s="2" customFormat="1" ht="16.5" customHeight="1">
      <c r="A156" s="38"/>
      <c r="B156" s="39"/>
      <c r="C156" s="228" t="s">
        <v>8</v>
      </c>
      <c r="D156" s="228" t="s">
        <v>213</v>
      </c>
      <c r="E156" s="229" t="s">
        <v>1550</v>
      </c>
      <c r="F156" s="230" t="s">
        <v>1551</v>
      </c>
      <c r="G156" s="231" t="s">
        <v>1520</v>
      </c>
      <c r="H156" s="232">
        <v>1</v>
      </c>
      <c r="I156" s="233"/>
      <c r="J156" s="234">
        <f>ROUND(I156*H156,2)</f>
        <v>0</v>
      </c>
      <c r="K156" s="235"/>
      <c r="L156" s="44"/>
      <c r="M156" s="236" t="s">
        <v>1</v>
      </c>
      <c r="N156" s="237" t="s">
        <v>39</v>
      </c>
      <c r="O156" s="91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1521</v>
      </c>
      <c r="AT156" s="240" t="s">
        <v>213</v>
      </c>
      <c r="AU156" s="240" t="s">
        <v>84</v>
      </c>
      <c r="AY156" s="17" t="s">
        <v>211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82</v>
      </c>
      <c r="BK156" s="241">
        <f>ROUND(I156*H156,2)</f>
        <v>0</v>
      </c>
      <c r="BL156" s="17" t="s">
        <v>1521</v>
      </c>
      <c r="BM156" s="240" t="s">
        <v>1946</v>
      </c>
    </row>
    <row r="157" spans="1:63" s="12" customFormat="1" ht="22.8" customHeight="1">
      <c r="A157" s="12"/>
      <c r="B157" s="212"/>
      <c r="C157" s="213"/>
      <c r="D157" s="214" t="s">
        <v>73</v>
      </c>
      <c r="E157" s="226" t="s">
        <v>1553</v>
      </c>
      <c r="F157" s="226" t="s">
        <v>1554</v>
      </c>
      <c r="G157" s="213"/>
      <c r="H157" s="213"/>
      <c r="I157" s="216"/>
      <c r="J157" s="227">
        <f>BK157</f>
        <v>0</v>
      </c>
      <c r="K157" s="213"/>
      <c r="L157" s="218"/>
      <c r="M157" s="219"/>
      <c r="N157" s="220"/>
      <c r="O157" s="220"/>
      <c r="P157" s="221">
        <f>SUM(P158:P160)</f>
        <v>0</v>
      </c>
      <c r="Q157" s="220"/>
      <c r="R157" s="221">
        <f>SUM(R158:R160)</f>
        <v>0</v>
      </c>
      <c r="S157" s="220"/>
      <c r="T157" s="222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3" t="s">
        <v>84</v>
      </c>
      <c r="AT157" s="224" t="s">
        <v>73</v>
      </c>
      <c r="AU157" s="224" t="s">
        <v>82</v>
      </c>
      <c r="AY157" s="223" t="s">
        <v>211</v>
      </c>
      <c r="BK157" s="225">
        <f>SUM(BK158:BK160)</f>
        <v>0</v>
      </c>
    </row>
    <row r="158" spans="1:65" s="2" customFormat="1" ht="16.5" customHeight="1">
      <c r="A158" s="38"/>
      <c r="B158" s="39"/>
      <c r="C158" s="228" t="s">
        <v>289</v>
      </c>
      <c r="D158" s="228" t="s">
        <v>213</v>
      </c>
      <c r="E158" s="229" t="s">
        <v>1555</v>
      </c>
      <c r="F158" s="230" t="s">
        <v>1556</v>
      </c>
      <c r="G158" s="231" t="s">
        <v>292</v>
      </c>
      <c r="H158" s="232">
        <v>4</v>
      </c>
      <c r="I158" s="233"/>
      <c r="J158" s="234">
        <f>ROUND(I158*H158,2)</f>
        <v>0</v>
      </c>
      <c r="K158" s="235"/>
      <c r="L158" s="44"/>
      <c r="M158" s="236" t="s">
        <v>1</v>
      </c>
      <c r="N158" s="237" t="s">
        <v>39</v>
      </c>
      <c r="O158" s="91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310</v>
      </c>
      <c r="AT158" s="240" t="s">
        <v>213</v>
      </c>
      <c r="AU158" s="240" t="s">
        <v>84</v>
      </c>
      <c r="AY158" s="17" t="s">
        <v>211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82</v>
      </c>
      <c r="BK158" s="241">
        <f>ROUND(I158*H158,2)</f>
        <v>0</v>
      </c>
      <c r="BL158" s="17" t="s">
        <v>310</v>
      </c>
      <c r="BM158" s="240" t="s">
        <v>1947</v>
      </c>
    </row>
    <row r="159" spans="1:65" s="2" customFormat="1" ht="16.5" customHeight="1">
      <c r="A159" s="38"/>
      <c r="B159" s="39"/>
      <c r="C159" s="228" t="s">
        <v>298</v>
      </c>
      <c r="D159" s="228" t="s">
        <v>213</v>
      </c>
      <c r="E159" s="229" t="s">
        <v>1558</v>
      </c>
      <c r="F159" s="230" t="s">
        <v>1559</v>
      </c>
      <c r="G159" s="231" t="s">
        <v>1106</v>
      </c>
      <c r="H159" s="232">
        <v>2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39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1521</v>
      </c>
      <c r="AT159" s="240" t="s">
        <v>213</v>
      </c>
      <c r="AU159" s="240" t="s">
        <v>84</v>
      </c>
      <c r="AY159" s="17" t="s">
        <v>211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82</v>
      </c>
      <c r="BK159" s="241">
        <f>ROUND(I159*H159,2)</f>
        <v>0</v>
      </c>
      <c r="BL159" s="17" t="s">
        <v>1521</v>
      </c>
      <c r="BM159" s="240" t="s">
        <v>1948</v>
      </c>
    </row>
    <row r="160" spans="1:65" s="2" customFormat="1" ht="16.5" customHeight="1">
      <c r="A160" s="38"/>
      <c r="B160" s="39"/>
      <c r="C160" s="228" t="s">
        <v>303</v>
      </c>
      <c r="D160" s="228" t="s">
        <v>213</v>
      </c>
      <c r="E160" s="229" t="s">
        <v>1561</v>
      </c>
      <c r="F160" s="230" t="s">
        <v>1562</v>
      </c>
      <c r="G160" s="231" t="s">
        <v>1106</v>
      </c>
      <c r="H160" s="232">
        <v>2</v>
      </c>
      <c r="I160" s="233"/>
      <c r="J160" s="234">
        <f>ROUND(I160*H160,2)</f>
        <v>0</v>
      </c>
      <c r="K160" s="235"/>
      <c r="L160" s="44"/>
      <c r="M160" s="236" t="s">
        <v>1</v>
      </c>
      <c r="N160" s="237" t="s">
        <v>39</v>
      </c>
      <c r="O160" s="91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1521</v>
      </c>
      <c r="AT160" s="240" t="s">
        <v>213</v>
      </c>
      <c r="AU160" s="240" t="s">
        <v>84</v>
      </c>
      <c r="AY160" s="17" t="s">
        <v>211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82</v>
      </c>
      <c r="BK160" s="241">
        <f>ROUND(I160*H160,2)</f>
        <v>0</v>
      </c>
      <c r="BL160" s="17" t="s">
        <v>1521</v>
      </c>
      <c r="BM160" s="240" t="s">
        <v>1949</v>
      </c>
    </row>
    <row r="161" spans="1:63" s="12" customFormat="1" ht="22.8" customHeight="1">
      <c r="A161" s="12"/>
      <c r="B161" s="212"/>
      <c r="C161" s="213"/>
      <c r="D161" s="214" t="s">
        <v>73</v>
      </c>
      <c r="E161" s="226" t="s">
        <v>1019</v>
      </c>
      <c r="F161" s="226" t="s">
        <v>1020</v>
      </c>
      <c r="G161" s="213"/>
      <c r="H161" s="213"/>
      <c r="I161" s="216"/>
      <c r="J161" s="227">
        <f>BK161</f>
        <v>0</v>
      </c>
      <c r="K161" s="213"/>
      <c r="L161" s="218"/>
      <c r="M161" s="219"/>
      <c r="N161" s="220"/>
      <c r="O161" s="220"/>
      <c r="P161" s="221">
        <f>SUM(P162:P176)</f>
        <v>0</v>
      </c>
      <c r="Q161" s="220"/>
      <c r="R161" s="221">
        <f>SUM(R162:R176)</f>
        <v>0.88184877</v>
      </c>
      <c r="S161" s="220"/>
      <c r="T161" s="222">
        <f>SUM(T162:T176)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3" t="s">
        <v>84</v>
      </c>
      <c r="AT161" s="224" t="s">
        <v>73</v>
      </c>
      <c r="AU161" s="224" t="s">
        <v>82</v>
      </c>
      <c r="AY161" s="223" t="s">
        <v>211</v>
      </c>
      <c r="BK161" s="225">
        <f>SUM(BK162:BK176)</f>
        <v>0</v>
      </c>
    </row>
    <row r="162" spans="1:65" s="2" customFormat="1" ht="33" customHeight="1">
      <c r="A162" s="38"/>
      <c r="B162" s="39"/>
      <c r="C162" s="228" t="s">
        <v>310</v>
      </c>
      <c r="D162" s="228" t="s">
        <v>213</v>
      </c>
      <c r="E162" s="229" t="s">
        <v>1022</v>
      </c>
      <c r="F162" s="230" t="s">
        <v>1023</v>
      </c>
      <c r="G162" s="231" t="s">
        <v>292</v>
      </c>
      <c r="H162" s="232">
        <v>79</v>
      </c>
      <c r="I162" s="233"/>
      <c r="J162" s="234">
        <f>ROUND(I162*H162,2)</f>
        <v>0</v>
      </c>
      <c r="K162" s="235"/>
      <c r="L162" s="44"/>
      <c r="M162" s="236" t="s">
        <v>1</v>
      </c>
      <c r="N162" s="237" t="s">
        <v>39</v>
      </c>
      <c r="O162" s="91"/>
      <c r="P162" s="238">
        <f>O162*H162</f>
        <v>0</v>
      </c>
      <c r="Q162" s="238">
        <v>0.00125</v>
      </c>
      <c r="R162" s="238">
        <f>Q162*H162</f>
        <v>0.09875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310</v>
      </c>
      <c r="AT162" s="240" t="s">
        <v>213</v>
      </c>
      <c r="AU162" s="240" t="s">
        <v>84</v>
      </c>
      <c r="AY162" s="17" t="s">
        <v>211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82</v>
      </c>
      <c r="BK162" s="241">
        <f>ROUND(I162*H162,2)</f>
        <v>0</v>
      </c>
      <c r="BL162" s="17" t="s">
        <v>310</v>
      </c>
      <c r="BM162" s="240" t="s">
        <v>1950</v>
      </c>
    </row>
    <row r="163" spans="1:65" s="2" customFormat="1" ht="16.5" customHeight="1">
      <c r="A163" s="38"/>
      <c r="B163" s="39"/>
      <c r="C163" s="280" t="s">
        <v>323</v>
      </c>
      <c r="D163" s="280" t="s">
        <v>258</v>
      </c>
      <c r="E163" s="281" t="s">
        <v>1565</v>
      </c>
      <c r="F163" s="282" t="s">
        <v>1566</v>
      </c>
      <c r="G163" s="283" t="s">
        <v>292</v>
      </c>
      <c r="H163" s="284">
        <v>105.929</v>
      </c>
      <c r="I163" s="285"/>
      <c r="J163" s="286">
        <f>ROUND(I163*H163,2)</f>
        <v>0</v>
      </c>
      <c r="K163" s="287"/>
      <c r="L163" s="288"/>
      <c r="M163" s="289" t="s">
        <v>1</v>
      </c>
      <c r="N163" s="290" t="s">
        <v>39</v>
      </c>
      <c r="O163" s="91"/>
      <c r="P163" s="238">
        <f>O163*H163</f>
        <v>0</v>
      </c>
      <c r="Q163" s="238">
        <v>0.006</v>
      </c>
      <c r="R163" s="238">
        <f>Q163*H163</f>
        <v>0.635574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468</v>
      </c>
      <c r="AT163" s="240" t="s">
        <v>258</v>
      </c>
      <c r="AU163" s="240" t="s">
        <v>84</v>
      </c>
      <c r="AY163" s="17" t="s">
        <v>211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82</v>
      </c>
      <c r="BK163" s="241">
        <f>ROUND(I163*H163,2)</f>
        <v>0</v>
      </c>
      <c r="BL163" s="17" t="s">
        <v>310</v>
      </c>
      <c r="BM163" s="240" t="s">
        <v>1951</v>
      </c>
    </row>
    <row r="164" spans="1:51" s="14" customFormat="1" ht="12">
      <c r="A164" s="14"/>
      <c r="B164" s="258"/>
      <c r="C164" s="259"/>
      <c r="D164" s="249" t="s">
        <v>221</v>
      </c>
      <c r="E164" s="260" t="s">
        <v>1</v>
      </c>
      <c r="F164" s="261" t="s">
        <v>1952</v>
      </c>
      <c r="G164" s="259"/>
      <c r="H164" s="262">
        <v>105.929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8" t="s">
        <v>221</v>
      </c>
      <c r="AU164" s="268" t="s">
        <v>84</v>
      </c>
      <c r="AV164" s="14" t="s">
        <v>84</v>
      </c>
      <c r="AW164" s="14" t="s">
        <v>31</v>
      </c>
      <c r="AX164" s="14" t="s">
        <v>82</v>
      </c>
      <c r="AY164" s="268" t="s">
        <v>211</v>
      </c>
    </row>
    <row r="165" spans="1:65" s="2" customFormat="1" ht="16.5" customHeight="1">
      <c r="A165" s="38"/>
      <c r="B165" s="39"/>
      <c r="C165" s="280" t="s">
        <v>337</v>
      </c>
      <c r="D165" s="280" t="s">
        <v>258</v>
      </c>
      <c r="E165" s="281" t="s">
        <v>1569</v>
      </c>
      <c r="F165" s="282" t="s">
        <v>1570</v>
      </c>
      <c r="G165" s="283" t="s">
        <v>313</v>
      </c>
      <c r="H165" s="284">
        <v>80.036</v>
      </c>
      <c r="I165" s="285"/>
      <c r="J165" s="286">
        <f>ROUND(I165*H165,2)</f>
        <v>0</v>
      </c>
      <c r="K165" s="287"/>
      <c r="L165" s="288"/>
      <c r="M165" s="289" t="s">
        <v>1</v>
      </c>
      <c r="N165" s="290" t="s">
        <v>39</v>
      </c>
      <c r="O165" s="91"/>
      <c r="P165" s="238">
        <f>O165*H165</f>
        <v>0</v>
      </c>
      <c r="Q165" s="238">
        <v>0.00038</v>
      </c>
      <c r="R165" s="238">
        <f>Q165*H165</f>
        <v>0.030413680000000002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468</v>
      </c>
      <c r="AT165" s="240" t="s">
        <v>258</v>
      </c>
      <c r="AU165" s="240" t="s">
        <v>84</v>
      </c>
      <c r="AY165" s="17" t="s">
        <v>211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82</v>
      </c>
      <c r="BK165" s="241">
        <f>ROUND(I165*H165,2)</f>
        <v>0</v>
      </c>
      <c r="BL165" s="17" t="s">
        <v>310</v>
      </c>
      <c r="BM165" s="240" t="s">
        <v>1953</v>
      </c>
    </row>
    <row r="166" spans="1:51" s="14" customFormat="1" ht="12">
      <c r="A166" s="14"/>
      <c r="B166" s="258"/>
      <c r="C166" s="259"/>
      <c r="D166" s="249" t="s">
        <v>221</v>
      </c>
      <c r="E166" s="260" t="s">
        <v>1</v>
      </c>
      <c r="F166" s="261" t="s">
        <v>1954</v>
      </c>
      <c r="G166" s="259"/>
      <c r="H166" s="262">
        <v>80.036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8" t="s">
        <v>221</v>
      </c>
      <c r="AU166" s="268" t="s">
        <v>84</v>
      </c>
      <c r="AV166" s="14" t="s">
        <v>84</v>
      </c>
      <c r="AW166" s="14" t="s">
        <v>31</v>
      </c>
      <c r="AX166" s="14" t="s">
        <v>82</v>
      </c>
      <c r="AY166" s="268" t="s">
        <v>211</v>
      </c>
    </row>
    <row r="167" spans="1:65" s="2" customFormat="1" ht="16.5" customHeight="1">
      <c r="A167" s="38"/>
      <c r="B167" s="39"/>
      <c r="C167" s="280" t="s">
        <v>361</v>
      </c>
      <c r="D167" s="280" t="s">
        <v>258</v>
      </c>
      <c r="E167" s="281" t="s">
        <v>1573</v>
      </c>
      <c r="F167" s="282" t="s">
        <v>1574</v>
      </c>
      <c r="G167" s="283" t="s">
        <v>313</v>
      </c>
      <c r="H167" s="284">
        <v>164.779</v>
      </c>
      <c r="I167" s="285"/>
      <c r="J167" s="286">
        <f>ROUND(I167*H167,2)</f>
        <v>0</v>
      </c>
      <c r="K167" s="287"/>
      <c r="L167" s="288"/>
      <c r="M167" s="289" t="s">
        <v>1</v>
      </c>
      <c r="N167" s="290" t="s">
        <v>39</v>
      </c>
      <c r="O167" s="91"/>
      <c r="P167" s="238">
        <f>O167*H167</f>
        <v>0</v>
      </c>
      <c r="Q167" s="238">
        <v>0.00035</v>
      </c>
      <c r="R167" s="238">
        <f>Q167*H167</f>
        <v>0.05767265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468</v>
      </c>
      <c r="AT167" s="240" t="s">
        <v>258</v>
      </c>
      <c r="AU167" s="240" t="s">
        <v>84</v>
      </c>
      <c r="AY167" s="17" t="s">
        <v>211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82</v>
      </c>
      <c r="BK167" s="241">
        <f>ROUND(I167*H167,2)</f>
        <v>0</v>
      </c>
      <c r="BL167" s="17" t="s">
        <v>310</v>
      </c>
      <c r="BM167" s="240" t="s">
        <v>1955</v>
      </c>
    </row>
    <row r="168" spans="1:51" s="14" customFormat="1" ht="12">
      <c r="A168" s="14"/>
      <c r="B168" s="258"/>
      <c r="C168" s="259"/>
      <c r="D168" s="249" t="s">
        <v>221</v>
      </c>
      <c r="E168" s="260" t="s">
        <v>1</v>
      </c>
      <c r="F168" s="261" t="s">
        <v>1956</v>
      </c>
      <c r="G168" s="259"/>
      <c r="H168" s="262">
        <v>164.779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8" t="s">
        <v>221</v>
      </c>
      <c r="AU168" s="268" t="s">
        <v>84</v>
      </c>
      <c r="AV168" s="14" t="s">
        <v>84</v>
      </c>
      <c r="AW168" s="14" t="s">
        <v>31</v>
      </c>
      <c r="AX168" s="14" t="s">
        <v>82</v>
      </c>
      <c r="AY168" s="268" t="s">
        <v>211</v>
      </c>
    </row>
    <row r="169" spans="1:65" s="2" customFormat="1" ht="16.5" customHeight="1">
      <c r="A169" s="38"/>
      <c r="B169" s="39"/>
      <c r="C169" s="280" t="s">
        <v>366</v>
      </c>
      <c r="D169" s="280" t="s">
        <v>258</v>
      </c>
      <c r="E169" s="281" t="s">
        <v>1577</v>
      </c>
      <c r="F169" s="282" t="s">
        <v>1578</v>
      </c>
      <c r="G169" s="283" t="s">
        <v>313</v>
      </c>
      <c r="H169" s="284">
        <v>82.39</v>
      </c>
      <c r="I169" s="285"/>
      <c r="J169" s="286">
        <f>ROUND(I169*H169,2)</f>
        <v>0</v>
      </c>
      <c r="K169" s="287"/>
      <c r="L169" s="288"/>
      <c r="M169" s="289" t="s">
        <v>1</v>
      </c>
      <c r="N169" s="290" t="s">
        <v>39</v>
      </c>
      <c r="O169" s="91"/>
      <c r="P169" s="238">
        <f>O169*H169</f>
        <v>0</v>
      </c>
      <c r="Q169" s="238">
        <v>0.00035</v>
      </c>
      <c r="R169" s="238">
        <f>Q169*H169</f>
        <v>0.0288365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468</v>
      </c>
      <c r="AT169" s="240" t="s">
        <v>258</v>
      </c>
      <c r="AU169" s="240" t="s">
        <v>84</v>
      </c>
      <c r="AY169" s="17" t="s">
        <v>211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82</v>
      </c>
      <c r="BK169" s="241">
        <f>ROUND(I169*H169,2)</f>
        <v>0</v>
      </c>
      <c r="BL169" s="17" t="s">
        <v>310</v>
      </c>
      <c r="BM169" s="240" t="s">
        <v>1957</v>
      </c>
    </row>
    <row r="170" spans="1:51" s="14" customFormat="1" ht="12">
      <c r="A170" s="14"/>
      <c r="B170" s="258"/>
      <c r="C170" s="259"/>
      <c r="D170" s="249" t="s">
        <v>221</v>
      </c>
      <c r="E170" s="260" t="s">
        <v>1</v>
      </c>
      <c r="F170" s="261" t="s">
        <v>1958</v>
      </c>
      <c r="G170" s="259"/>
      <c r="H170" s="262">
        <v>82.39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8" t="s">
        <v>221</v>
      </c>
      <c r="AU170" s="268" t="s">
        <v>84</v>
      </c>
      <c r="AV170" s="14" t="s">
        <v>84</v>
      </c>
      <c r="AW170" s="14" t="s">
        <v>31</v>
      </c>
      <c r="AX170" s="14" t="s">
        <v>82</v>
      </c>
      <c r="AY170" s="268" t="s">
        <v>211</v>
      </c>
    </row>
    <row r="171" spans="1:65" s="2" customFormat="1" ht="16.5" customHeight="1">
      <c r="A171" s="38"/>
      <c r="B171" s="39"/>
      <c r="C171" s="280" t="s">
        <v>7</v>
      </c>
      <c r="D171" s="280" t="s">
        <v>258</v>
      </c>
      <c r="E171" s="281" t="s">
        <v>1581</v>
      </c>
      <c r="F171" s="282" t="s">
        <v>1582</v>
      </c>
      <c r="G171" s="283" t="s">
        <v>313</v>
      </c>
      <c r="H171" s="284">
        <v>47.08</v>
      </c>
      <c r="I171" s="285"/>
      <c r="J171" s="286">
        <f>ROUND(I171*H171,2)</f>
        <v>0</v>
      </c>
      <c r="K171" s="287"/>
      <c r="L171" s="288"/>
      <c r="M171" s="289" t="s">
        <v>1</v>
      </c>
      <c r="N171" s="290" t="s">
        <v>39</v>
      </c>
      <c r="O171" s="91"/>
      <c r="P171" s="238">
        <f>O171*H171</f>
        <v>0</v>
      </c>
      <c r="Q171" s="238">
        <v>0.0005</v>
      </c>
      <c r="R171" s="238">
        <f>Q171*H171</f>
        <v>0.02354</v>
      </c>
      <c r="S171" s="238">
        <v>0</v>
      </c>
      <c r="T171" s="23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468</v>
      </c>
      <c r="AT171" s="240" t="s">
        <v>258</v>
      </c>
      <c r="AU171" s="240" t="s">
        <v>84</v>
      </c>
      <c r="AY171" s="17" t="s">
        <v>211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82</v>
      </c>
      <c r="BK171" s="241">
        <f>ROUND(I171*H171,2)</f>
        <v>0</v>
      </c>
      <c r="BL171" s="17" t="s">
        <v>310</v>
      </c>
      <c r="BM171" s="240" t="s">
        <v>1959</v>
      </c>
    </row>
    <row r="172" spans="1:51" s="14" customFormat="1" ht="12">
      <c r="A172" s="14"/>
      <c r="B172" s="258"/>
      <c r="C172" s="259"/>
      <c r="D172" s="249" t="s">
        <v>221</v>
      </c>
      <c r="E172" s="260" t="s">
        <v>1</v>
      </c>
      <c r="F172" s="261" t="s">
        <v>1960</v>
      </c>
      <c r="G172" s="259"/>
      <c r="H172" s="262">
        <v>47.08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8" t="s">
        <v>221</v>
      </c>
      <c r="AU172" s="268" t="s">
        <v>84</v>
      </c>
      <c r="AV172" s="14" t="s">
        <v>84</v>
      </c>
      <c r="AW172" s="14" t="s">
        <v>31</v>
      </c>
      <c r="AX172" s="14" t="s">
        <v>82</v>
      </c>
      <c r="AY172" s="268" t="s">
        <v>211</v>
      </c>
    </row>
    <row r="173" spans="1:65" s="2" customFormat="1" ht="16.5" customHeight="1">
      <c r="A173" s="38"/>
      <c r="B173" s="39"/>
      <c r="C173" s="280" t="s">
        <v>390</v>
      </c>
      <c r="D173" s="280" t="s">
        <v>258</v>
      </c>
      <c r="E173" s="281" t="s">
        <v>1585</v>
      </c>
      <c r="F173" s="282" t="s">
        <v>1586</v>
      </c>
      <c r="G173" s="283" t="s">
        <v>274</v>
      </c>
      <c r="H173" s="284">
        <v>117.699</v>
      </c>
      <c r="I173" s="285"/>
      <c r="J173" s="286">
        <f>ROUND(I173*H173,2)</f>
        <v>0</v>
      </c>
      <c r="K173" s="287"/>
      <c r="L173" s="288"/>
      <c r="M173" s="289" t="s">
        <v>1</v>
      </c>
      <c r="N173" s="290" t="s">
        <v>39</v>
      </c>
      <c r="O173" s="91"/>
      <c r="P173" s="238">
        <f>O173*H173</f>
        <v>0</v>
      </c>
      <c r="Q173" s="238">
        <v>4E-05</v>
      </c>
      <c r="R173" s="238">
        <f>Q173*H173</f>
        <v>0.004707960000000001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468</v>
      </c>
      <c r="AT173" s="240" t="s">
        <v>258</v>
      </c>
      <c r="AU173" s="240" t="s">
        <v>84</v>
      </c>
      <c r="AY173" s="17" t="s">
        <v>211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82</v>
      </c>
      <c r="BK173" s="241">
        <f>ROUND(I173*H173,2)</f>
        <v>0</v>
      </c>
      <c r="BL173" s="17" t="s">
        <v>310</v>
      </c>
      <c r="BM173" s="240" t="s">
        <v>1961</v>
      </c>
    </row>
    <row r="174" spans="1:51" s="14" customFormat="1" ht="12">
      <c r="A174" s="14"/>
      <c r="B174" s="258"/>
      <c r="C174" s="259"/>
      <c r="D174" s="249" t="s">
        <v>221</v>
      </c>
      <c r="E174" s="260" t="s">
        <v>1</v>
      </c>
      <c r="F174" s="261" t="s">
        <v>1962</v>
      </c>
      <c r="G174" s="259"/>
      <c r="H174" s="262">
        <v>117.699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8" t="s">
        <v>221</v>
      </c>
      <c r="AU174" s="268" t="s">
        <v>84</v>
      </c>
      <c r="AV174" s="14" t="s">
        <v>84</v>
      </c>
      <c r="AW174" s="14" t="s">
        <v>31</v>
      </c>
      <c r="AX174" s="14" t="s">
        <v>82</v>
      </c>
      <c r="AY174" s="268" t="s">
        <v>211</v>
      </c>
    </row>
    <row r="175" spans="1:65" s="2" customFormat="1" ht="16.5" customHeight="1">
      <c r="A175" s="38"/>
      <c r="B175" s="39"/>
      <c r="C175" s="280" t="s">
        <v>396</v>
      </c>
      <c r="D175" s="280" t="s">
        <v>258</v>
      </c>
      <c r="E175" s="281" t="s">
        <v>1589</v>
      </c>
      <c r="F175" s="282" t="s">
        <v>1590</v>
      </c>
      <c r="G175" s="283" t="s">
        <v>274</v>
      </c>
      <c r="H175" s="284">
        <v>117.699</v>
      </c>
      <c r="I175" s="285"/>
      <c r="J175" s="286">
        <f>ROUND(I175*H175,2)</f>
        <v>0</v>
      </c>
      <c r="K175" s="287"/>
      <c r="L175" s="288"/>
      <c r="M175" s="289" t="s">
        <v>1</v>
      </c>
      <c r="N175" s="290" t="s">
        <v>39</v>
      </c>
      <c r="O175" s="91"/>
      <c r="P175" s="238">
        <f>O175*H175</f>
        <v>0</v>
      </c>
      <c r="Q175" s="238">
        <v>2E-05</v>
      </c>
      <c r="R175" s="238">
        <f>Q175*H175</f>
        <v>0.0023539800000000003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468</v>
      </c>
      <c r="AT175" s="240" t="s">
        <v>258</v>
      </c>
      <c r="AU175" s="240" t="s">
        <v>84</v>
      </c>
      <c r="AY175" s="17" t="s">
        <v>211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82</v>
      </c>
      <c r="BK175" s="241">
        <f>ROUND(I175*H175,2)</f>
        <v>0</v>
      </c>
      <c r="BL175" s="17" t="s">
        <v>310</v>
      </c>
      <c r="BM175" s="240" t="s">
        <v>1963</v>
      </c>
    </row>
    <row r="176" spans="1:51" s="14" customFormat="1" ht="12">
      <c r="A176" s="14"/>
      <c r="B176" s="258"/>
      <c r="C176" s="259"/>
      <c r="D176" s="249" t="s">
        <v>221</v>
      </c>
      <c r="E176" s="260" t="s">
        <v>1</v>
      </c>
      <c r="F176" s="261" t="s">
        <v>1962</v>
      </c>
      <c r="G176" s="259"/>
      <c r="H176" s="262">
        <v>117.699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8" t="s">
        <v>221</v>
      </c>
      <c r="AU176" s="268" t="s">
        <v>84</v>
      </c>
      <c r="AV176" s="14" t="s">
        <v>84</v>
      </c>
      <c r="AW176" s="14" t="s">
        <v>31</v>
      </c>
      <c r="AX176" s="14" t="s">
        <v>82</v>
      </c>
      <c r="AY176" s="268" t="s">
        <v>211</v>
      </c>
    </row>
    <row r="177" spans="1:63" s="12" customFormat="1" ht="22.8" customHeight="1">
      <c r="A177" s="12"/>
      <c r="B177" s="212"/>
      <c r="C177" s="213"/>
      <c r="D177" s="214" t="s">
        <v>73</v>
      </c>
      <c r="E177" s="226" t="s">
        <v>1592</v>
      </c>
      <c r="F177" s="226" t="s">
        <v>1593</v>
      </c>
      <c r="G177" s="213"/>
      <c r="H177" s="213"/>
      <c r="I177" s="216"/>
      <c r="J177" s="227">
        <f>BK177</f>
        <v>0</v>
      </c>
      <c r="K177" s="213"/>
      <c r="L177" s="218"/>
      <c r="M177" s="219"/>
      <c r="N177" s="220"/>
      <c r="O177" s="220"/>
      <c r="P177" s="221">
        <f>SUM(P178:P190)</f>
        <v>0</v>
      </c>
      <c r="Q177" s="220"/>
      <c r="R177" s="221">
        <f>SUM(R178:R190)</f>
        <v>1.2330100000000002</v>
      </c>
      <c r="S177" s="220"/>
      <c r="T177" s="222">
        <f>SUM(T178:T190)</f>
        <v>0.2086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3" t="s">
        <v>84</v>
      </c>
      <c r="AT177" s="224" t="s">
        <v>73</v>
      </c>
      <c r="AU177" s="224" t="s">
        <v>82</v>
      </c>
      <c r="AY177" s="223" t="s">
        <v>211</v>
      </c>
      <c r="BK177" s="225">
        <f>SUM(BK178:BK190)</f>
        <v>0</v>
      </c>
    </row>
    <row r="178" spans="1:65" s="2" customFormat="1" ht="24.15" customHeight="1">
      <c r="A178" s="38"/>
      <c r="B178" s="39"/>
      <c r="C178" s="228" t="s">
        <v>420</v>
      </c>
      <c r="D178" s="228" t="s">
        <v>213</v>
      </c>
      <c r="E178" s="229" t="s">
        <v>1594</v>
      </c>
      <c r="F178" s="230" t="s">
        <v>1595</v>
      </c>
      <c r="G178" s="231" t="s">
        <v>292</v>
      </c>
      <c r="H178" s="232">
        <v>79</v>
      </c>
      <c r="I178" s="233"/>
      <c r="J178" s="234">
        <f>ROUND(I178*H178,2)</f>
        <v>0</v>
      </c>
      <c r="K178" s="235"/>
      <c r="L178" s="44"/>
      <c r="M178" s="236" t="s">
        <v>1</v>
      </c>
      <c r="N178" s="237" t="s">
        <v>39</v>
      </c>
      <c r="O178" s="91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310</v>
      </c>
      <c r="AT178" s="240" t="s">
        <v>213</v>
      </c>
      <c r="AU178" s="240" t="s">
        <v>84</v>
      </c>
      <c r="AY178" s="17" t="s">
        <v>211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82</v>
      </c>
      <c r="BK178" s="241">
        <f>ROUND(I178*H178,2)</f>
        <v>0</v>
      </c>
      <c r="BL178" s="17" t="s">
        <v>310</v>
      </c>
      <c r="BM178" s="240" t="s">
        <v>1964</v>
      </c>
    </row>
    <row r="179" spans="1:65" s="2" customFormat="1" ht="16.5" customHeight="1">
      <c r="A179" s="38"/>
      <c r="B179" s="39"/>
      <c r="C179" s="228" t="s">
        <v>426</v>
      </c>
      <c r="D179" s="228" t="s">
        <v>213</v>
      </c>
      <c r="E179" s="229" t="s">
        <v>1597</v>
      </c>
      <c r="F179" s="230" t="s">
        <v>1598</v>
      </c>
      <c r="G179" s="231" t="s">
        <v>292</v>
      </c>
      <c r="H179" s="232">
        <v>79</v>
      </c>
      <c r="I179" s="233"/>
      <c r="J179" s="234">
        <f>ROUND(I179*H179,2)</f>
        <v>0</v>
      </c>
      <c r="K179" s="235"/>
      <c r="L179" s="44"/>
      <c r="M179" s="236" t="s">
        <v>1</v>
      </c>
      <c r="N179" s="237" t="s">
        <v>39</v>
      </c>
      <c r="O179" s="91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310</v>
      </c>
      <c r="AT179" s="240" t="s">
        <v>213</v>
      </c>
      <c r="AU179" s="240" t="s">
        <v>84</v>
      </c>
      <c r="AY179" s="17" t="s">
        <v>211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82</v>
      </c>
      <c r="BK179" s="241">
        <f>ROUND(I179*H179,2)</f>
        <v>0</v>
      </c>
      <c r="BL179" s="17" t="s">
        <v>310</v>
      </c>
      <c r="BM179" s="240" t="s">
        <v>1965</v>
      </c>
    </row>
    <row r="180" spans="1:65" s="2" customFormat="1" ht="24.15" customHeight="1">
      <c r="A180" s="38"/>
      <c r="B180" s="39"/>
      <c r="C180" s="228" t="s">
        <v>432</v>
      </c>
      <c r="D180" s="228" t="s">
        <v>213</v>
      </c>
      <c r="E180" s="229" t="s">
        <v>1600</v>
      </c>
      <c r="F180" s="230" t="s">
        <v>1601</v>
      </c>
      <c r="G180" s="231" t="s">
        <v>292</v>
      </c>
      <c r="H180" s="232">
        <v>79</v>
      </c>
      <c r="I180" s="233"/>
      <c r="J180" s="234">
        <f>ROUND(I180*H180,2)</f>
        <v>0</v>
      </c>
      <c r="K180" s="235"/>
      <c r="L180" s="44"/>
      <c r="M180" s="236" t="s">
        <v>1</v>
      </c>
      <c r="N180" s="237" t="s">
        <v>39</v>
      </c>
      <c r="O180" s="91"/>
      <c r="P180" s="238">
        <f>O180*H180</f>
        <v>0</v>
      </c>
      <c r="Q180" s="238">
        <v>0.0002</v>
      </c>
      <c r="R180" s="238">
        <f>Q180*H180</f>
        <v>0.0158</v>
      </c>
      <c r="S180" s="238">
        <v>0</v>
      </c>
      <c r="T180" s="23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0" t="s">
        <v>310</v>
      </c>
      <c r="AT180" s="240" t="s">
        <v>213</v>
      </c>
      <c r="AU180" s="240" t="s">
        <v>84</v>
      </c>
      <c r="AY180" s="17" t="s">
        <v>211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7" t="s">
        <v>82</v>
      </c>
      <c r="BK180" s="241">
        <f>ROUND(I180*H180,2)</f>
        <v>0</v>
      </c>
      <c r="BL180" s="17" t="s">
        <v>310</v>
      </c>
      <c r="BM180" s="240" t="s">
        <v>1966</v>
      </c>
    </row>
    <row r="181" spans="1:65" s="2" customFormat="1" ht="16.5" customHeight="1">
      <c r="A181" s="38"/>
      <c r="B181" s="39"/>
      <c r="C181" s="228" t="s">
        <v>440</v>
      </c>
      <c r="D181" s="228" t="s">
        <v>213</v>
      </c>
      <c r="E181" s="229" t="s">
        <v>1603</v>
      </c>
      <c r="F181" s="230" t="s">
        <v>1604</v>
      </c>
      <c r="G181" s="231" t="s">
        <v>292</v>
      </c>
      <c r="H181" s="232">
        <v>79</v>
      </c>
      <c r="I181" s="233"/>
      <c r="J181" s="234">
        <f>ROUND(I181*H181,2)</f>
        <v>0</v>
      </c>
      <c r="K181" s="235"/>
      <c r="L181" s="44"/>
      <c r="M181" s="236" t="s">
        <v>1</v>
      </c>
      <c r="N181" s="237" t="s">
        <v>39</v>
      </c>
      <c r="O181" s="91"/>
      <c r="P181" s="238">
        <f>O181*H181</f>
        <v>0</v>
      </c>
      <c r="Q181" s="238">
        <v>0.015</v>
      </c>
      <c r="R181" s="238">
        <f>Q181*H181</f>
        <v>1.185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310</v>
      </c>
      <c r="AT181" s="240" t="s">
        <v>213</v>
      </c>
      <c r="AU181" s="240" t="s">
        <v>84</v>
      </c>
      <c r="AY181" s="17" t="s">
        <v>211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82</v>
      </c>
      <c r="BK181" s="241">
        <f>ROUND(I181*H181,2)</f>
        <v>0</v>
      </c>
      <c r="BL181" s="17" t="s">
        <v>310</v>
      </c>
      <c r="BM181" s="240" t="s">
        <v>1967</v>
      </c>
    </row>
    <row r="182" spans="1:65" s="2" customFormat="1" ht="24.15" customHeight="1">
      <c r="A182" s="38"/>
      <c r="B182" s="39"/>
      <c r="C182" s="228" t="s">
        <v>460</v>
      </c>
      <c r="D182" s="228" t="s">
        <v>213</v>
      </c>
      <c r="E182" s="229" t="s">
        <v>1606</v>
      </c>
      <c r="F182" s="230" t="s">
        <v>1607</v>
      </c>
      <c r="G182" s="231" t="s">
        <v>292</v>
      </c>
      <c r="H182" s="232">
        <v>79</v>
      </c>
      <c r="I182" s="233"/>
      <c r="J182" s="234">
        <f>ROUND(I182*H182,2)</f>
        <v>0</v>
      </c>
      <c r="K182" s="235"/>
      <c r="L182" s="44"/>
      <c r="M182" s="236" t="s">
        <v>1</v>
      </c>
      <c r="N182" s="237" t="s">
        <v>39</v>
      </c>
      <c r="O182" s="91"/>
      <c r="P182" s="238">
        <f>O182*H182</f>
        <v>0</v>
      </c>
      <c r="Q182" s="238">
        <v>0</v>
      </c>
      <c r="R182" s="238">
        <f>Q182*H182</f>
        <v>0</v>
      </c>
      <c r="S182" s="238">
        <v>0.0025</v>
      </c>
      <c r="T182" s="239">
        <f>S182*H182</f>
        <v>0.1975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310</v>
      </c>
      <c r="AT182" s="240" t="s">
        <v>213</v>
      </c>
      <c r="AU182" s="240" t="s">
        <v>84</v>
      </c>
      <c r="AY182" s="17" t="s">
        <v>211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82</v>
      </c>
      <c r="BK182" s="241">
        <f>ROUND(I182*H182,2)</f>
        <v>0</v>
      </c>
      <c r="BL182" s="17" t="s">
        <v>310</v>
      </c>
      <c r="BM182" s="240" t="s">
        <v>1968</v>
      </c>
    </row>
    <row r="183" spans="1:65" s="2" customFormat="1" ht="16.5" customHeight="1">
      <c r="A183" s="38"/>
      <c r="B183" s="39"/>
      <c r="C183" s="228" t="s">
        <v>464</v>
      </c>
      <c r="D183" s="228" t="s">
        <v>213</v>
      </c>
      <c r="E183" s="229" t="s">
        <v>1609</v>
      </c>
      <c r="F183" s="230" t="s">
        <v>1610</v>
      </c>
      <c r="G183" s="231" t="s">
        <v>292</v>
      </c>
      <c r="H183" s="232">
        <v>79</v>
      </c>
      <c r="I183" s="233"/>
      <c r="J183" s="234">
        <f>ROUND(I183*H183,2)</f>
        <v>0</v>
      </c>
      <c r="K183" s="235"/>
      <c r="L183" s="44"/>
      <c r="M183" s="236" t="s">
        <v>1</v>
      </c>
      <c r="N183" s="237" t="s">
        <v>39</v>
      </c>
      <c r="O183" s="91"/>
      <c r="P183" s="238">
        <f>O183*H183</f>
        <v>0</v>
      </c>
      <c r="Q183" s="238">
        <v>0.0003</v>
      </c>
      <c r="R183" s="238">
        <f>Q183*H183</f>
        <v>0.0237</v>
      </c>
      <c r="S183" s="238">
        <v>0</v>
      </c>
      <c r="T183" s="23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310</v>
      </c>
      <c r="AT183" s="240" t="s">
        <v>213</v>
      </c>
      <c r="AU183" s="240" t="s">
        <v>84</v>
      </c>
      <c r="AY183" s="17" t="s">
        <v>211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82</v>
      </c>
      <c r="BK183" s="241">
        <f>ROUND(I183*H183,2)</f>
        <v>0</v>
      </c>
      <c r="BL183" s="17" t="s">
        <v>310</v>
      </c>
      <c r="BM183" s="240" t="s">
        <v>1969</v>
      </c>
    </row>
    <row r="184" spans="1:65" s="2" customFormat="1" ht="16.5" customHeight="1">
      <c r="A184" s="38"/>
      <c r="B184" s="39"/>
      <c r="C184" s="280" t="s">
        <v>468</v>
      </c>
      <c r="D184" s="280" t="s">
        <v>258</v>
      </c>
      <c r="E184" s="281" t="s">
        <v>1612</v>
      </c>
      <c r="F184" s="282" t="s">
        <v>1613</v>
      </c>
      <c r="G184" s="283" t="s">
        <v>313</v>
      </c>
      <c r="H184" s="284">
        <v>37</v>
      </c>
      <c r="I184" s="285"/>
      <c r="J184" s="286">
        <f>ROUND(I184*H184,2)</f>
        <v>0</v>
      </c>
      <c r="K184" s="287"/>
      <c r="L184" s="288"/>
      <c r="M184" s="289" t="s">
        <v>1</v>
      </c>
      <c r="N184" s="290" t="s">
        <v>39</v>
      </c>
      <c r="O184" s="91"/>
      <c r="P184" s="238">
        <f>O184*H184</f>
        <v>0</v>
      </c>
      <c r="Q184" s="238">
        <v>0.00022</v>
      </c>
      <c r="R184" s="238">
        <f>Q184*H184</f>
        <v>0.00814</v>
      </c>
      <c r="S184" s="238">
        <v>0</v>
      </c>
      <c r="T184" s="23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0" t="s">
        <v>468</v>
      </c>
      <c r="AT184" s="240" t="s">
        <v>258</v>
      </c>
      <c r="AU184" s="240" t="s">
        <v>84</v>
      </c>
      <c r="AY184" s="17" t="s">
        <v>211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7" t="s">
        <v>82</v>
      </c>
      <c r="BK184" s="241">
        <f>ROUND(I184*H184,2)</f>
        <v>0</v>
      </c>
      <c r="BL184" s="17" t="s">
        <v>310</v>
      </c>
      <c r="BM184" s="240" t="s">
        <v>1970</v>
      </c>
    </row>
    <row r="185" spans="1:51" s="14" customFormat="1" ht="12">
      <c r="A185" s="14"/>
      <c r="B185" s="258"/>
      <c r="C185" s="259"/>
      <c r="D185" s="249" t="s">
        <v>221</v>
      </c>
      <c r="E185" s="260" t="s">
        <v>1</v>
      </c>
      <c r="F185" s="261" t="s">
        <v>1971</v>
      </c>
      <c r="G185" s="259"/>
      <c r="H185" s="262">
        <v>37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8" t="s">
        <v>221</v>
      </c>
      <c r="AU185" s="268" t="s">
        <v>84</v>
      </c>
      <c r="AV185" s="14" t="s">
        <v>84</v>
      </c>
      <c r="AW185" s="14" t="s">
        <v>31</v>
      </c>
      <c r="AX185" s="14" t="s">
        <v>82</v>
      </c>
      <c r="AY185" s="268" t="s">
        <v>211</v>
      </c>
    </row>
    <row r="186" spans="1:65" s="2" customFormat="1" ht="24.15" customHeight="1">
      <c r="A186" s="38"/>
      <c r="B186" s="39"/>
      <c r="C186" s="228" t="s">
        <v>473</v>
      </c>
      <c r="D186" s="228" t="s">
        <v>213</v>
      </c>
      <c r="E186" s="229" t="s">
        <v>1616</v>
      </c>
      <c r="F186" s="230" t="s">
        <v>1617</v>
      </c>
      <c r="G186" s="231" t="s">
        <v>313</v>
      </c>
      <c r="H186" s="232">
        <v>46</v>
      </c>
      <c r="I186" s="233"/>
      <c r="J186" s="234">
        <f>ROUND(I186*H186,2)</f>
        <v>0</v>
      </c>
      <c r="K186" s="235"/>
      <c r="L186" s="44"/>
      <c r="M186" s="236" t="s">
        <v>1</v>
      </c>
      <c r="N186" s="237" t="s">
        <v>39</v>
      </c>
      <c r="O186" s="91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310</v>
      </c>
      <c r="AT186" s="240" t="s">
        <v>213</v>
      </c>
      <c r="AU186" s="240" t="s">
        <v>84</v>
      </c>
      <c r="AY186" s="17" t="s">
        <v>211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7" t="s">
        <v>82</v>
      </c>
      <c r="BK186" s="241">
        <f>ROUND(I186*H186,2)</f>
        <v>0</v>
      </c>
      <c r="BL186" s="17" t="s">
        <v>310</v>
      </c>
      <c r="BM186" s="240" t="s">
        <v>1972</v>
      </c>
    </row>
    <row r="187" spans="1:65" s="2" customFormat="1" ht="21.75" customHeight="1">
      <c r="A187" s="38"/>
      <c r="B187" s="39"/>
      <c r="C187" s="228" t="s">
        <v>444</v>
      </c>
      <c r="D187" s="228" t="s">
        <v>213</v>
      </c>
      <c r="E187" s="229" t="s">
        <v>1619</v>
      </c>
      <c r="F187" s="230" t="s">
        <v>1620</v>
      </c>
      <c r="G187" s="231" t="s">
        <v>313</v>
      </c>
      <c r="H187" s="232">
        <v>37</v>
      </c>
      <c r="I187" s="233"/>
      <c r="J187" s="234">
        <f>ROUND(I187*H187,2)</f>
        <v>0</v>
      </c>
      <c r="K187" s="235"/>
      <c r="L187" s="44"/>
      <c r="M187" s="236" t="s">
        <v>1</v>
      </c>
      <c r="N187" s="237" t="s">
        <v>39</v>
      </c>
      <c r="O187" s="91"/>
      <c r="P187" s="238">
        <f>O187*H187</f>
        <v>0</v>
      </c>
      <c r="Q187" s="238">
        <v>0</v>
      </c>
      <c r="R187" s="238">
        <f>Q187*H187</f>
        <v>0</v>
      </c>
      <c r="S187" s="238">
        <v>0.0003</v>
      </c>
      <c r="T187" s="239">
        <f>S187*H187</f>
        <v>0.011099999999999999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310</v>
      </c>
      <c r="AT187" s="240" t="s">
        <v>213</v>
      </c>
      <c r="AU187" s="240" t="s">
        <v>84</v>
      </c>
      <c r="AY187" s="17" t="s">
        <v>211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82</v>
      </c>
      <c r="BK187" s="241">
        <f>ROUND(I187*H187,2)</f>
        <v>0</v>
      </c>
      <c r="BL187" s="17" t="s">
        <v>310</v>
      </c>
      <c r="BM187" s="240" t="s">
        <v>1973</v>
      </c>
    </row>
    <row r="188" spans="1:65" s="2" customFormat="1" ht="66.75" customHeight="1">
      <c r="A188" s="38"/>
      <c r="B188" s="39"/>
      <c r="C188" s="280" t="s">
        <v>453</v>
      </c>
      <c r="D188" s="280" t="s">
        <v>258</v>
      </c>
      <c r="E188" s="281" t="s">
        <v>1622</v>
      </c>
      <c r="F188" s="282" t="s">
        <v>1623</v>
      </c>
      <c r="G188" s="283" t="s">
        <v>292</v>
      </c>
      <c r="H188" s="284">
        <v>86</v>
      </c>
      <c r="I188" s="285"/>
      <c r="J188" s="286">
        <f>ROUND(I188*H188,2)</f>
        <v>0</v>
      </c>
      <c r="K188" s="287"/>
      <c r="L188" s="288"/>
      <c r="M188" s="289" t="s">
        <v>1</v>
      </c>
      <c r="N188" s="290" t="s">
        <v>39</v>
      </c>
      <c r="O188" s="91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1521</v>
      </c>
      <c r="AT188" s="240" t="s">
        <v>258</v>
      </c>
      <c r="AU188" s="240" t="s">
        <v>84</v>
      </c>
      <c r="AY188" s="17" t="s">
        <v>211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7" t="s">
        <v>82</v>
      </c>
      <c r="BK188" s="241">
        <f>ROUND(I188*H188,2)</f>
        <v>0</v>
      </c>
      <c r="BL188" s="17" t="s">
        <v>1521</v>
      </c>
      <c r="BM188" s="240" t="s">
        <v>1974</v>
      </c>
    </row>
    <row r="189" spans="1:65" s="2" customFormat="1" ht="16.5" customHeight="1">
      <c r="A189" s="38"/>
      <c r="B189" s="39"/>
      <c r="C189" s="228" t="s">
        <v>478</v>
      </c>
      <c r="D189" s="228" t="s">
        <v>213</v>
      </c>
      <c r="E189" s="229" t="s">
        <v>1625</v>
      </c>
      <c r="F189" s="230" t="s">
        <v>1626</v>
      </c>
      <c r="G189" s="231" t="s">
        <v>313</v>
      </c>
      <c r="H189" s="232">
        <v>37</v>
      </c>
      <c r="I189" s="233"/>
      <c r="J189" s="234">
        <f>ROUND(I189*H189,2)</f>
        <v>0</v>
      </c>
      <c r="K189" s="235"/>
      <c r="L189" s="44"/>
      <c r="M189" s="236" t="s">
        <v>1</v>
      </c>
      <c r="N189" s="237" t="s">
        <v>39</v>
      </c>
      <c r="O189" s="91"/>
      <c r="P189" s="238">
        <f>O189*H189</f>
        <v>0</v>
      </c>
      <c r="Q189" s="238">
        <v>1E-05</v>
      </c>
      <c r="R189" s="238">
        <f>Q189*H189</f>
        <v>0.00037000000000000005</v>
      </c>
      <c r="S189" s="238">
        <v>0</v>
      </c>
      <c r="T189" s="23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310</v>
      </c>
      <c r="AT189" s="240" t="s">
        <v>213</v>
      </c>
      <c r="AU189" s="240" t="s">
        <v>84</v>
      </c>
      <c r="AY189" s="17" t="s">
        <v>211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7" t="s">
        <v>82</v>
      </c>
      <c r="BK189" s="241">
        <f>ROUND(I189*H189,2)</f>
        <v>0</v>
      </c>
      <c r="BL189" s="17" t="s">
        <v>310</v>
      </c>
      <c r="BM189" s="240" t="s">
        <v>1975</v>
      </c>
    </row>
    <row r="190" spans="1:65" s="2" customFormat="1" ht="24.15" customHeight="1">
      <c r="A190" s="38"/>
      <c r="B190" s="39"/>
      <c r="C190" s="228" t="s">
        <v>487</v>
      </c>
      <c r="D190" s="228" t="s">
        <v>213</v>
      </c>
      <c r="E190" s="229" t="s">
        <v>1628</v>
      </c>
      <c r="F190" s="230" t="s">
        <v>1629</v>
      </c>
      <c r="G190" s="231" t="s">
        <v>292</v>
      </c>
      <c r="H190" s="232">
        <v>79</v>
      </c>
      <c r="I190" s="233"/>
      <c r="J190" s="234">
        <f>ROUND(I190*H190,2)</f>
        <v>0</v>
      </c>
      <c r="K190" s="235"/>
      <c r="L190" s="44"/>
      <c r="M190" s="236" t="s">
        <v>1</v>
      </c>
      <c r="N190" s="237" t="s">
        <v>39</v>
      </c>
      <c r="O190" s="91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310</v>
      </c>
      <c r="AT190" s="240" t="s">
        <v>213</v>
      </c>
      <c r="AU190" s="240" t="s">
        <v>84</v>
      </c>
      <c r="AY190" s="17" t="s">
        <v>211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7" t="s">
        <v>82</v>
      </c>
      <c r="BK190" s="241">
        <f>ROUND(I190*H190,2)</f>
        <v>0</v>
      </c>
      <c r="BL190" s="17" t="s">
        <v>310</v>
      </c>
      <c r="BM190" s="240" t="s">
        <v>1976</v>
      </c>
    </row>
    <row r="191" spans="1:63" s="12" customFormat="1" ht="22.8" customHeight="1">
      <c r="A191" s="12"/>
      <c r="B191" s="212"/>
      <c r="C191" s="213"/>
      <c r="D191" s="214" t="s">
        <v>73</v>
      </c>
      <c r="E191" s="226" t="s">
        <v>1215</v>
      </c>
      <c r="F191" s="226" t="s">
        <v>1216</v>
      </c>
      <c r="G191" s="213"/>
      <c r="H191" s="213"/>
      <c r="I191" s="216"/>
      <c r="J191" s="227">
        <f>BK191</f>
        <v>0</v>
      </c>
      <c r="K191" s="213"/>
      <c r="L191" s="218"/>
      <c r="M191" s="219"/>
      <c r="N191" s="220"/>
      <c r="O191" s="220"/>
      <c r="P191" s="221">
        <f>SUM(P192:P197)</f>
        <v>0</v>
      </c>
      <c r="Q191" s="220"/>
      <c r="R191" s="221">
        <f>SUM(R192:R197)</f>
        <v>0.039760000000000004</v>
      </c>
      <c r="S191" s="220"/>
      <c r="T191" s="222">
        <f>SUM(T192:T197)</f>
        <v>2.0375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3" t="s">
        <v>84</v>
      </c>
      <c r="AT191" s="224" t="s">
        <v>73</v>
      </c>
      <c r="AU191" s="224" t="s">
        <v>82</v>
      </c>
      <c r="AY191" s="223" t="s">
        <v>211</v>
      </c>
      <c r="BK191" s="225">
        <f>SUM(BK192:BK197)</f>
        <v>0</v>
      </c>
    </row>
    <row r="192" spans="1:65" s="2" customFormat="1" ht="16.5" customHeight="1">
      <c r="A192" s="38"/>
      <c r="B192" s="39"/>
      <c r="C192" s="228" t="s">
        <v>499</v>
      </c>
      <c r="D192" s="228" t="s">
        <v>213</v>
      </c>
      <c r="E192" s="229" t="s">
        <v>1222</v>
      </c>
      <c r="F192" s="230" t="s">
        <v>1223</v>
      </c>
      <c r="G192" s="231" t="s">
        <v>292</v>
      </c>
      <c r="H192" s="232">
        <v>2.2</v>
      </c>
      <c r="I192" s="233"/>
      <c r="J192" s="234">
        <f>ROUND(I192*H192,2)</f>
        <v>0</v>
      </c>
      <c r="K192" s="235"/>
      <c r="L192" s="44"/>
      <c r="M192" s="236" t="s">
        <v>1</v>
      </c>
      <c r="N192" s="237" t="s">
        <v>39</v>
      </c>
      <c r="O192" s="91"/>
      <c r="P192" s="238">
        <f>O192*H192</f>
        <v>0</v>
      </c>
      <c r="Q192" s="238">
        <v>0.0003</v>
      </c>
      <c r="R192" s="238">
        <f>Q192*H192</f>
        <v>0.00066</v>
      </c>
      <c r="S192" s="238">
        <v>0</v>
      </c>
      <c r="T192" s="23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0" t="s">
        <v>310</v>
      </c>
      <c r="AT192" s="240" t="s">
        <v>213</v>
      </c>
      <c r="AU192" s="240" t="s">
        <v>84</v>
      </c>
      <c r="AY192" s="17" t="s">
        <v>211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7" t="s">
        <v>82</v>
      </c>
      <c r="BK192" s="241">
        <f>ROUND(I192*H192,2)</f>
        <v>0</v>
      </c>
      <c r="BL192" s="17" t="s">
        <v>310</v>
      </c>
      <c r="BM192" s="240" t="s">
        <v>1977</v>
      </c>
    </row>
    <row r="193" spans="1:65" s="2" customFormat="1" ht="24.15" customHeight="1">
      <c r="A193" s="38"/>
      <c r="B193" s="39"/>
      <c r="C193" s="228" t="s">
        <v>508</v>
      </c>
      <c r="D193" s="228" t="s">
        <v>213</v>
      </c>
      <c r="E193" s="229" t="s">
        <v>1632</v>
      </c>
      <c r="F193" s="230" t="s">
        <v>1633</v>
      </c>
      <c r="G193" s="231" t="s">
        <v>292</v>
      </c>
      <c r="H193" s="232">
        <v>25</v>
      </c>
      <c r="I193" s="233"/>
      <c r="J193" s="234">
        <f>ROUND(I193*H193,2)</f>
        <v>0</v>
      </c>
      <c r="K193" s="235"/>
      <c r="L193" s="44"/>
      <c r="M193" s="236" t="s">
        <v>1</v>
      </c>
      <c r="N193" s="237" t="s">
        <v>39</v>
      </c>
      <c r="O193" s="91"/>
      <c r="P193" s="238">
        <f>O193*H193</f>
        <v>0</v>
      </c>
      <c r="Q193" s="238">
        <v>0</v>
      </c>
      <c r="R193" s="238">
        <f>Q193*H193</f>
        <v>0</v>
      </c>
      <c r="S193" s="238">
        <v>0.0815</v>
      </c>
      <c r="T193" s="239">
        <f>S193*H193</f>
        <v>2.0375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0" t="s">
        <v>310</v>
      </c>
      <c r="AT193" s="240" t="s">
        <v>213</v>
      </c>
      <c r="AU193" s="240" t="s">
        <v>84</v>
      </c>
      <c r="AY193" s="17" t="s">
        <v>211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7" t="s">
        <v>82</v>
      </c>
      <c r="BK193" s="241">
        <f>ROUND(I193*H193,2)</f>
        <v>0</v>
      </c>
      <c r="BL193" s="17" t="s">
        <v>310</v>
      </c>
      <c r="BM193" s="240" t="s">
        <v>1978</v>
      </c>
    </row>
    <row r="194" spans="1:65" s="2" customFormat="1" ht="24.15" customHeight="1">
      <c r="A194" s="38"/>
      <c r="B194" s="39"/>
      <c r="C194" s="228" t="s">
        <v>513</v>
      </c>
      <c r="D194" s="228" t="s">
        <v>213</v>
      </c>
      <c r="E194" s="229" t="s">
        <v>1635</v>
      </c>
      <c r="F194" s="230" t="s">
        <v>1636</v>
      </c>
      <c r="G194" s="231" t="s">
        <v>292</v>
      </c>
      <c r="H194" s="232">
        <v>2.2</v>
      </c>
      <c r="I194" s="233"/>
      <c r="J194" s="234">
        <f>ROUND(I194*H194,2)</f>
        <v>0</v>
      </c>
      <c r="K194" s="235"/>
      <c r="L194" s="44"/>
      <c r="M194" s="236" t="s">
        <v>1</v>
      </c>
      <c r="N194" s="237" t="s">
        <v>39</v>
      </c>
      <c r="O194" s="91"/>
      <c r="P194" s="238">
        <f>O194*H194</f>
        <v>0</v>
      </c>
      <c r="Q194" s="238">
        <v>0.0049</v>
      </c>
      <c r="R194" s="238">
        <f>Q194*H194</f>
        <v>0.010780000000000001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310</v>
      </c>
      <c r="AT194" s="240" t="s">
        <v>213</v>
      </c>
      <c r="AU194" s="240" t="s">
        <v>84</v>
      </c>
      <c r="AY194" s="17" t="s">
        <v>211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82</v>
      </c>
      <c r="BK194" s="241">
        <f>ROUND(I194*H194,2)</f>
        <v>0</v>
      </c>
      <c r="BL194" s="17" t="s">
        <v>310</v>
      </c>
      <c r="BM194" s="240" t="s">
        <v>1979</v>
      </c>
    </row>
    <row r="195" spans="1:65" s="2" customFormat="1" ht="16.5" customHeight="1">
      <c r="A195" s="38"/>
      <c r="B195" s="39"/>
      <c r="C195" s="280" t="s">
        <v>519</v>
      </c>
      <c r="D195" s="280" t="s">
        <v>258</v>
      </c>
      <c r="E195" s="281" t="s">
        <v>1254</v>
      </c>
      <c r="F195" s="282" t="s">
        <v>1255</v>
      </c>
      <c r="G195" s="283" t="s">
        <v>292</v>
      </c>
      <c r="H195" s="284">
        <v>2.4</v>
      </c>
      <c r="I195" s="285"/>
      <c r="J195" s="286">
        <f>ROUND(I195*H195,2)</f>
        <v>0</v>
      </c>
      <c r="K195" s="287"/>
      <c r="L195" s="288"/>
      <c r="M195" s="289" t="s">
        <v>1</v>
      </c>
      <c r="N195" s="290" t="s">
        <v>39</v>
      </c>
      <c r="O195" s="91"/>
      <c r="P195" s="238">
        <f>O195*H195</f>
        <v>0</v>
      </c>
      <c r="Q195" s="238">
        <v>0.0118</v>
      </c>
      <c r="R195" s="238">
        <f>Q195*H195</f>
        <v>0.028319999999999998</v>
      </c>
      <c r="S195" s="238">
        <v>0</v>
      </c>
      <c r="T195" s="23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0" t="s">
        <v>468</v>
      </c>
      <c r="AT195" s="240" t="s">
        <v>258</v>
      </c>
      <c r="AU195" s="240" t="s">
        <v>84</v>
      </c>
      <c r="AY195" s="17" t="s">
        <v>211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7" t="s">
        <v>82</v>
      </c>
      <c r="BK195" s="241">
        <f>ROUND(I195*H195,2)</f>
        <v>0</v>
      </c>
      <c r="BL195" s="17" t="s">
        <v>310</v>
      </c>
      <c r="BM195" s="240" t="s">
        <v>1980</v>
      </c>
    </row>
    <row r="196" spans="1:65" s="2" customFormat="1" ht="24.15" customHeight="1">
      <c r="A196" s="38"/>
      <c r="B196" s="39"/>
      <c r="C196" s="228" t="s">
        <v>525</v>
      </c>
      <c r="D196" s="228" t="s">
        <v>213</v>
      </c>
      <c r="E196" s="229" t="s">
        <v>1639</v>
      </c>
      <c r="F196" s="230" t="s">
        <v>1640</v>
      </c>
      <c r="G196" s="231" t="s">
        <v>292</v>
      </c>
      <c r="H196" s="232">
        <v>2.2</v>
      </c>
      <c r="I196" s="233"/>
      <c r="J196" s="234">
        <f>ROUND(I196*H196,2)</f>
        <v>0</v>
      </c>
      <c r="K196" s="235"/>
      <c r="L196" s="44"/>
      <c r="M196" s="236" t="s">
        <v>1</v>
      </c>
      <c r="N196" s="237" t="s">
        <v>39</v>
      </c>
      <c r="O196" s="91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310</v>
      </c>
      <c r="AT196" s="240" t="s">
        <v>213</v>
      </c>
      <c r="AU196" s="240" t="s">
        <v>84</v>
      </c>
      <c r="AY196" s="17" t="s">
        <v>211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7" t="s">
        <v>82</v>
      </c>
      <c r="BK196" s="241">
        <f>ROUND(I196*H196,2)</f>
        <v>0</v>
      </c>
      <c r="BL196" s="17" t="s">
        <v>310</v>
      </c>
      <c r="BM196" s="240" t="s">
        <v>1981</v>
      </c>
    </row>
    <row r="197" spans="1:65" s="2" customFormat="1" ht="16.5" customHeight="1">
      <c r="A197" s="38"/>
      <c r="B197" s="39"/>
      <c r="C197" s="228" t="s">
        <v>529</v>
      </c>
      <c r="D197" s="228" t="s">
        <v>213</v>
      </c>
      <c r="E197" s="229" t="s">
        <v>1642</v>
      </c>
      <c r="F197" s="230" t="s">
        <v>1643</v>
      </c>
      <c r="G197" s="231" t="s">
        <v>292</v>
      </c>
      <c r="H197" s="232">
        <v>25</v>
      </c>
      <c r="I197" s="233"/>
      <c r="J197" s="234">
        <f>ROUND(I197*H197,2)</f>
        <v>0</v>
      </c>
      <c r="K197" s="235"/>
      <c r="L197" s="44"/>
      <c r="M197" s="236" t="s">
        <v>1</v>
      </c>
      <c r="N197" s="237" t="s">
        <v>39</v>
      </c>
      <c r="O197" s="91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0" t="s">
        <v>1521</v>
      </c>
      <c r="AT197" s="240" t="s">
        <v>213</v>
      </c>
      <c r="AU197" s="240" t="s">
        <v>84</v>
      </c>
      <c r="AY197" s="17" t="s">
        <v>211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7" t="s">
        <v>82</v>
      </c>
      <c r="BK197" s="241">
        <f>ROUND(I197*H197,2)</f>
        <v>0</v>
      </c>
      <c r="BL197" s="17" t="s">
        <v>1521</v>
      </c>
      <c r="BM197" s="240" t="s">
        <v>1982</v>
      </c>
    </row>
    <row r="198" spans="1:63" s="12" customFormat="1" ht="22.8" customHeight="1">
      <c r="A198" s="12"/>
      <c r="B198" s="212"/>
      <c r="C198" s="213"/>
      <c r="D198" s="214" t="s">
        <v>73</v>
      </c>
      <c r="E198" s="226" t="s">
        <v>1284</v>
      </c>
      <c r="F198" s="226" t="s">
        <v>1285</v>
      </c>
      <c r="G198" s="213"/>
      <c r="H198" s="213"/>
      <c r="I198" s="216"/>
      <c r="J198" s="227">
        <f>BK198</f>
        <v>0</v>
      </c>
      <c r="K198" s="213"/>
      <c r="L198" s="218"/>
      <c r="M198" s="219"/>
      <c r="N198" s="220"/>
      <c r="O198" s="220"/>
      <c r="P198" s="221">
        <f>SUM(P199:P202)</f>
        <v>0</v>
      </c>
      <c r="Q198" s="220"/>
      <c r="R198" s="221">
        <f>SUM(R199:R202)</f>
        <v>0.00252</v>
      </c>
      <c r="S198" s="220"/>
      <c r="T198" s="222">
        <f>SUM(T199:T202)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3" t="s">
        <v>84</v>
      </c>
      <c r="AT198" s="224" t="s">
        <v>73</v>
      </c>
      <c r="AU198" s="224" t="s">
        <v>82</v>
      </c>
      <c r="AY198" s="223" t="s">
        <v>211</v>
      </c>
      <c r="BK198" s="225">
        <f>SUM(BK199:BK202)</f>
        <v>0</v>
      </c>
    </row>
    <row r="199" spans="1:65" s="2" customFormat="1" ht="24.15" customHeight="1">
      <c r="A199" s="38"/>
      <c r="B199" s="39"/>
      <c r="C199" s="228" t="s">
        <v>538</v>
      </c>
      <c r="D199" s="228" t="s">
        <v>213</v>
      </c>
      <c r="E199" s="229" t="s">
        <v>1651</v>
      </c>
      <c r="F199" s="230" t="s">
        <v>1652</v>
      </c>
      <c r="G199" s="231" t="s">
        <v>313</v>
      </c>
      <c r="H199" s="232">
        <v>21</v>
      </c>
      <c r="I199" s="233"/>
      <c r="J199" s="234">
        <f>ROUND(I199*H199,2)</f>
        <v>0</v>
      </c>
      <c r="K199" s="235"/>
      <c r="L199" s="44"/>
      <c r="M199" s="236" t="s">
        <v>1</v>
      </c>
      <c r="N199" s="237" t="s">
        <v>39</v>
      </c>
      <c r="O199" s="91"/>
      <c r="P199" s="238">
        <f>O199*H199</f>
        <v>0</v>
      </c>
      <c r="Q199" s="238">
        <v>2E-05</v>
      </c>
      <c r="R199" s="238">
        <f>Q199*H199</f>
        <v>0.00042</v>
      </c>
      <c r="S199" s="238">
        <v>0</v>
      </c>
      <c r="T199" s="23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0" t="s">
        <v>310</v>
      </c>
      <c r="AT199" s="240" t="s">
        <v>213</v>
      </c>
      <c r="AU199" s="240" t="s">
        <v>84</v>
      </c>
      <c r="AY199" s="17" t="s">
        <v>211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7" t="s">
        <v>82</v>
      </c>
      <c r="BK199" s="241">
        <f>ROUND(I199*H199,2)</f>
        <v>0</v>
      </c>
      <c r="BL199" s="17" t="s">
        <v>310</v>
      </c>
      <c r="BM199" s="240" t="s">
        <v>1983</v>
      </c>
    </row>
    <row r="200" spans="1:65" s="2" customFormat="1" ht="24.15" customHeight="1">
      <c r="A200" s="38"/>
      <c r="B200" s="39"/>
      <c r="C200" s="228" t="s">
        <v>543</v>
      </c>
      <c r="D200" s="228" t="s">
        <v>213</v>
      </c>
      <c r="E200" s="229" t="s">
        <v>1660</v>
      </c>
      <c r="F200" s="230" t="s">
        <v>1661</v>
      </c>
      <c r="G200" s="231" t="s">
        <v>313</v>
      </c>
      <c r="H200" s="232">
        <v>21</v>
      </c>
      <c r="I200" s="233"/>
      <c r="J200" s="234">
        <f>ROUND(I200*H200,2)</f>
        <v>0</v>
      </c>
      <c r="K200" s="235"/>
      <c r="L200" s="44"/>
      <c r="M200" s="236" t="s">
        <v>1</v>
      </c>
      <c r="N200" s="237" t="s">
        <v>39</v>
      </c>
      <c r="O200" s="91"/>
      <c r="P200" s="238">
        <f>O200*H200</f>
        <v>0</v>
      </c>
      <c r="Q200" s="238">
        <v>4E-05</v>
      </c>
      <c r="R200" s="238">
        <f>Q200*H200</f>
        <v>0.00084</v>
      </c>
      <c r="S200" s="238">
        <v>0</v>
      </c>
      <c r="T200" s="23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0" t="s">
        <v>310</v>
      </c>
      <c r="AT200" s="240" t="s">
        <v>213</v>
      </c>
      <c r="AU200" s="240" t="s">
        <v>84</v>
      </c>
      <c r="AY200" s="17" t="s">
        <v>211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7" t="s">
        <v>82</v>
      </c>
      <c r="BK200" s="241">
        <f>ROUND(I200*H200,2)</f>
        <v>0</v>
      </c>
      <c r="BL200" s="17" t="s">
        <v>310</v>
      </c>
      <c r="BM200" s="240" t="s">
        <v>1984</v>
      </c>
    </row>
    <row r="201" spans="1:65" s="2" customFormat="1" ht="21.75" customHeight="1">
      <c r="A201" s="38"/>
      <c r="B201" s="39"/>
      <c r="C201" s="228" t="s">
        <v>547</v>
      </c>
      <c r="D201" s="228" t="s">
        <v>213</v>
      </c>
      <c r="E201" s="229" t="s">
        <v>1663</v>
      </c>
      <c r="F201" s="230" t="s">
        <v>1664</v>
      </c>
      <c r="G201" s="231" t="s">
        <v>313</v>
      </c>
      <c r="H201" s="232">
        <v>21</v>
      </c>
      <c r="I201" s="233"/>
      <c r="J201" s="234">
        <f>ROUND(I201*H201,2)</f>
        <v>0</v>
      </c>
      <c r="K201" s="235"/>
      <c r="L201" s="44"/>
      <c r="M201" s="236" t="s">
        <v>1</v>
      </c>
      <c r="N201" s="237" t="s">
        <v>39</v>
      </c>
      <c r="O201" s="91"/>
      <c r="P201" s="238">
        <f>O201*H201</f>
        <v>0</v>
      </c>
      <c r="Q201" s="238">
        <v>6E-05</v>
      </c>
      <c r="R201" s="238">
        <f>Q201*H201</f>
        <v>0.00126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310</v>
      </c>
      <c r="AT201" s="240" t="s">
        <v>213</v>
      </c>
      <c r="AU201" s="240" t="s">
        <v>84</v>
      </c>
      <c r="AY201" s="17" t="s">
        <v>211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82</v>
      </c>
      <c r="BK201" s="241">
        <f>ROUND(I201*H201,2)</f>
        <v>0</v>
      </c>
      <c r="BL201" s="17" t="s">
        <v>310</v>
      </c>
      <c r="BM201" s="240" t="s">
        <v>1985</v>
      </c>
    </row>
    <row r="202" spans="1:65" s="2" customFormat="1" ht="16.5" customHeight="1">
      <c r="A202" s="38"/>
      <c r="B202" s="39"/>
      <c r="C202" s="228" t="s">
        <v>553</v>
      </c>
      <c r="D202" s="228" t="s">
        <v>213</v>
      </c>
      <c r="E202" s="229" t="s">
        <v>1666</v>
      </c>
      <c r="F202" s="230" t="s">
        <v>1667</v>
      </c>
      <c r="G202" s="231" t="s">
        <v>274</v>
      </c>
      <c r="H202" s="232">
        <v>2</v>
      </c>
      <c r="I202" s="233"/>
      <c r="J202" s="234">
        <f>ROUND(I202*H202,2)</f>
        <v>0</v>
      </c>
      <c r="K202" s="235"/>
      <c r="L202" s="44"/>
      <c r="M202" s="236" t="s">
        <v>1</v>
      </c>
      <c r="N202" s="237" t="s">
        <v>39</v>
      </c>
      <c r="O202" s="91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0" t="s">
        <v>1521</v>
      </c>
      <c r="AT202" s="240" t="s">
        <v>213</v>
      </c>
      <c r="AU202" s="240" t="s">
        <v>84</v>
      </c>
      <c r="AY202" s="17" t="s">
        <v>211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7" t="s">
        <v>82</v>
      </c>
      <c r="BK202" s="241">
        <f>ROUND(I202*H202,2)</f>
        <v>0</v>
      </c>
      <c r="BL202" s="17" t="s">
        <v>1521</v>
      </c>
      <c r="BM202" s="240" t="s">
        <v>1986</v>
      </c>
    </row>
    <row r="203" spans="1:63" s="12" customFormat="1" ht="22.8" customHeight="1">
      <c r="A203" s="12"/>
      <c r="B203" s="212"/>
      <c r="C203" s="213"/>
      <c r="D203" s="214" t="s">
        <v>73</v>
      </c>
      <c r="E203" s="226" t="s">
        <v>1305</v>
      </c>
      <c r="F203" s="226" t="s">
        <v>1306</v>
      </c>
      <c r="G203" s="213"/>
      <c r="H203" s="213"/>
      <c r="I203" s="216"/>
      <c r="J203" s="227">
        <f>BK203</f>
        <v>0</v>
      </c>
      <c r="K203" s="213"/>
      <c r="L203" s="218"/>
      <c r="M203" s="219"/>
      <c r="N203" s="220"/>
      <c r="O203" s="220"/>
      <c r="P203" s="221">
        <f>SUM(P204:P211)</f>
        <v>0</v>
      </c>
      <c r="Q203" s="220"/>
      <c r="R203" s="221">
        <f>SUM(R204:R211)</f>
        <v>0.1708</v>
      </c>
      <c r="S203" s="220"/>
      <c r="T203" s="222">
        <f>SUM(T204:T211)</f>
        <v>0.03782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3" t="s">
        <v>84</v>
      </c>
      <c r="AT203" s="224" t="s">
        <v>73</v>
      </c>
      <c r="AU203" s="224" t="s">
        <v>82</v>
      </c>
      <c r="AY203" s="223" t="s">
        <v>211</v>
      </c>
      <c r="BK203" s="225">
        <f>SUM(BK204:BK211)</f>
        <v>0</v>
      </c>
    </row>
    <row r="204" spans="1:65" s="2" customFormat="1" ht="24.15" customHeight="1">
      <c r="A204" s="38"/>
      <c r="B204" s="39"/>
      <c r="C204" s="228" t="s">
        <v>557</v>
      </c>
      <c r="D204" s="228" t="s">
        <v>213</v>
      </c>
      <c r="E204" s="229" t="s">
        <v>1308</v>
      </c>
      <c r="F204" s="230" t="s">
        <v>1309</v>
      </c>
      <c r="G204" s="231" t="s">
        <v>292</v>
      </c>
      <c r="H204" s="232">
        <v>122</v>
      </c>
      <c r="I204" s="233"/>
      <c r="J204" s="234">
        <f>ROUND(I204*H204,2)</f>
        <v>0</v>
      </c>
      <c r="K204" s="235"/>
      <c r="L204" s="44"/>
      <c r="M204" s="236" t="s">
        <v>1</v>
      </c>
      <c r="N204" s="237" t="s">
        <v>39</v>
      </c>
      <c r="O204" s="91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0" t="s">
        <v>310</v>
      </c>
      <c r="AT204" s="240" t="s">
        <v>213</v>
      </c>
      <c r="AU204" s="240" t="s">
        <v>84</v>
      </c>
      <c r="AY204" s="17" t="s">
        <v>211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7" t="s">
        <v>82</v>
      </c>
      <c r="BK204" s="241">
        <f>ROUND(I204*H204,2)</f>
        <v>0</v>
      </c>
      <c r="BL204" s="17" t="s">
        <v>310</v>
      </c>
      <c r="BM204" s="240" t="s">
        <v>1987</v>
      </c>
    </row>
    <row r="205" spans="1:65" s="2" customFormat="1" ht="16.5" customHeight="1">
      <c r="A205" s="38"/>
      <c r="B205" s="39"/>
      <c r="C205" s="228" t="s">
        <v>563</v>
      </c>
      <c r="D205" s="228" t="s">
        <v>213</v>
      </c>
      <c r="E205" s="229" t="s">
        <v>1670</v>
      </c>
      <c r="F205" s="230" t="s">
        <v>1671</v>
      </c>
      <c r="G205" s="231" t="s">
        <v>292</v>
      </c>
      <c r="H205" s="232">
        <v>122</v>
      </c>
      <c r="I205" s="233"/>
      <c r="J205" s="234">
        <f>ROUND(I205*H205,2)</f>
        <v>0</v>
      </c>
      <c r="K205" s="235"/>
      <c r="L205" s="44"/>
      <c r="M205" s="236" t="s">
        <v>1</v>
      </c>
      <c r="N205" s="237" t="s">
        <v>39</v>
      </c>
      <c r="O205" s="91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310</v>
      </c>
      <c r="AT205" s="240" t="s">
        <v>213</v>
      </c>
      <c r="AU205" s="240" t="s">
        <v>84</v>
      </c>
      <c r="AY205" s="17" t="s">
        <v>211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7" t="s">
        <v>82</v>
      </c>
      <c r="BK205" s="241">
        <f>ROUND(I205*H205,2)</f>
        <v>0</v>
      </c>
      <c r="BL205" s="17" t="s">
        <v>310</v>
      </c>
      <c r="BM205" s="240" t="s">
        <v>1988</v>
      </c>
    </row>
    <row r="206" spans="1:65" s="2" customFormat="1" ht="16.5" customHeight="1">
      <c r="A206" s="38"/>
      <c r="B206" s="39"/>
      <c r="C206" s="228" t="s">
        <v>569</v>
      </c>
      <c r="D206" s="228" t="s">
        <v>213</v>
      </c>
      <c r="E206" s="229" t="s">
        <v>1673</v>
      </c>
      <c r="F206" s="230" t="s">
        <v>1674</v>
      </c>
      <c r="G206" s="231" t="s">
        <v>292</v>
      </c>
      <c r="H206" s="232">
        <v>122</v>
      </c>
      <c r="I206" s="233"/>
      <c r="J206" s="234">
        <f>ROUND(I206*H206,2)</f>
        <v>0</v>
      </c>
      <c r="K206" s="235"/>
      <c r="L206" s="44"/>
      <c r="M206" s="236" t="s">
        <v>1</v>
      </c>
      <c r="N206" s="237" t="s">
        <v>39</v>
      </c>
      <c r="O206" s="91"/>
      <c r="P206" s="238">
        <f>O206*H206</f>
        <v>0</v>
      </c>
      <c r="Q206" s="238">
        <v>0.001</v>
      </c>
      <c r="R206" s="238">
        <f>Q206*H206</f>
        <v>0.122</v>
      </c>
      <c r="S206" s="238">
        <v>0.00031</v>
      </c>
      <c r="T206" s="239">
        <f>S206*H206</f>
        <v>0.03782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0" t="s">
        <v>310</v>
      </c>
      <c r="AT206" s="240" t="s">
        <v>213</v>
      </c>
      <c r="AU206" s="240" t="s">
        <v>84</v>
      </c>
      <c r="AY206" s="17" t="s">
        <v>211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7" t="s">
        <v>82</v>
      </c>
      <c r="BK206" s="241">
        <f>ROUND(I206*H206,2)</f>
        <v>0</v>
      </c>
      <c r="BL206" s="17" t="s">
        <v>310</v>
      </c>
      <c r="BM206" s="240" t="s">
        <v>1989</v>
      </c>
    </row>
    <row r="207" spans="1:65" s="2" customFormat="1" ht="24.15" customHeight="1">
      <c r="A207" s="38"/>
      <c r="B207" s="39"/>
      <c r="C207" s="228" t="s">
        <v>575</v>
      </c>
      <c r="D207" s="228" t="s">
        <v>213</v>
      </c>
      <c r="E207" s="229" t="s">
        <v>1676</v>
      </c>
      <c r="F207" s="230" t="s">
        <v>1677</v>
      </c>
      <c r="G207" s="231" t="s">
        <v>292</v>
      </c>
      <c r="H207" s="232">
        <v>122</v>
      </c>
      <c r="I207" s="233"/>
      <c r="J207" s="234">
        <f>ROUND(I207*H207,2)</f>
        <v>0</v>
      </c>
      <c r="K207" s="235"/>
      <c r="L207" s="44"/>
      <c r="M207" s="236" t="s">
        <v>1</v>
      </c>
      <c r="N207" s="237" t="s">
        <v>39</v>
      </c>
      <c r="O207" s="91"/>
      <c r="P207" s="238">
        <f>O207*H207</f>
        <v>0</v>
      </c>
      <c r="Q207" s="238">
        <v>0.0002</v>
      </c>
      <c r="R207" s="238">
        <f>Q207*H207</f>
        <v>0.0244</v>
      </c>
      <c r="S207" s="238">
        <v>0</v>
      </c>
      <c r="T207" s="23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310</v>
      </c>
      <c r="AT207" s="240" t="s">
        <v>213</v>
      </c>
      <c r="AU207" s="240" t="s">
        <v>84</v>
      </c>
      <c r="AY207" s="17" t="s">
        <v>211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82</v>
      </c>
      <c r="BK207" s="241">
        <f>ROUND(I207*H207,2)</f>
        <v>0</v>
      </c>
      <c r="BL207" s="17" t="s">
        <v>310</v>
      </c>
      <c r="BM207" s="240" t="s">
        <v>1990</v>
      </c>
    </row>
    <row r="208" spans="1:65" s="2" customFormat="1" ht="24.15" customHeight="1">
      <c r="A208" s="38"/>
      <c r="B208" s="39"/>
      <c r="C208" s="228" t="s">
        <v>585</v>
      </c>
      <c r="D208" s="228" t="s">
        <v>213</v>
      </c>
      <c r="E208" s="229" t="s">
        <v>1676</v>
      </c>
      <c r="F208" s="230" t="s">
        <v>1677</v>
      </c>
      <c r="G208" s="231" t="s">
        <v>292</v>
      </c>
      <c r="H208" s="232">
        <v>122</v>
      </c>
      <c r="I208" s="233"/>
      <c r="J208" s="234">
        <f>ROUND(I208*H208,2)</f>
        <v>0</v>
      </c>
      <c r="K208" s="235"/>
      <c r="L208" s="44"/>
      <c r="M208" s="236" t="s">
        <v>1</v>
      </c>
      <c r="N208" s="237" t="s">
        <v>39</v>
      </c>
      <c r="O208" s="91"/>
      <c r="P208" s="238">
        <f>O208*H208</f>
        <v>0</v>
      </c>
      <c r="Q208" s="238">
        <v>0.0002</v>
      </c>
      <c r="R208" s="238">
        <f>Q208*H208</f>
        <v>0.0244</v>
      </c>
      <c r="S208" s="238">
        <v>0</v>
      </c>
      <c r="T208" s="23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0" t="s">
        <v>310</v>
      </c>
      <c r="AT208" s="240" t="s">
        <v>213</v>
      </c>
      <c r="AU208" s="240" t="s">
        <v>84</v>
      </c>
      <c r="AY208" s="17" t="s">
        <v>211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7" t="s">
        <v>82</v>
      </c>
      <c r="BK208" s="241">
        <f>ROUND(I208*H208,2)</f>
        <v>0</v>
      </c>
      <c r="BL208" s="17" t="s">
        <v>310</v>
      </c>
      <c r="BM208" s="240" t="s">
        <v>1991</v>
      </c>
    </row>
    <row r="209" spans="1:65" s="2" customFormat="1" ht="24.15" customHeight="1">
      <c r="A209" s="38"/>
      <c r="B209" s="39"/>
      <c r="C209" s="228" t="s">
        <v>598</v>
      </c>
      <c r="D209" s="228" t="s">
        <v>213</v>
      </c>
      <c r="E209" s="229" t="s">
        <v>1680</v>
      </c>
      <c r="F209" s="230" t="s">
        <v>1681</v>
      </c>
      <c r="G209" s="231" t="s">
        <v>292</v>
      </c>
      <c r="H209" s="232">
        <v>122</v>
      </c>
      <c r="I209" s="233"/>
      <c r="J209" s="234">
        <f>ROUND(I209*H209,2)</f>
        <v>0</v>
      </c>
      <c r="K209" s="235"/>
      <c r="L209" s="44"/>
      <c r="M209" s="236" t="s">
        <v>1</v>
      </c>
      <c r="N209" s="237" t="s">
        <v>39</v>
      </c>
      <c r="O209" s="91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1521</v>
      </c>
      <c r="AT209" s="240" t="s">
        <v>213</v>
      </c>
      <c r="AU209" s="240" t="s">
        <v>84</v>
      </c>
      <c r="AY209" s="17" t="s">
        <v>211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7" t="s">
        <v>82</v>
      </c>
      <c r="BK209" s="241">
        <f>ROUND(I209*H209,2)</f>
        <v>0</v>
      </c>
      <c r="BL209" s="17" t="s">
        <v>1521</v>
      </c>
      <c r="BM209" s="240" t="s">
        <v>1992</v>
      </c>
    </row>
    <row r="210" spans="1:65" s="2" customFormat="1" ht="16.5" customHeight="1">
      <c r="A210" s="38"/>
      <c r="B210" s="39"/>
      <c r="C210" s="228" t="s">
        <v>580</v>
      </c>
      <c r="D210" s="228" t="s">
        <v>213</v>
      </c>
      <c r="E210" s="229" t="s">
        <v>1683</v>
      </c>
      <c r="F210" s="230" t="s">
        <v>1684</v>
      </c>
      <c r="G210" s="231" t="s">
        <v>292</v>
      </c>
      <c r="H210" s="232">
        <v>122</v>
      </c>
      <c r="I210" s="233"/>
      <c r="J210" s="234">
        <f>ROUND(I210*H210,2)</f>
        <v>0</v>
      </c>
      <c r="K210" s="235"/>
      <c r="L210" s="44"/>
      <c r="M210" s="236" t="s">
        <v>1</v>
      </c>
      <c r="N210" s="237" t="s">
        <v>39</v>
      </c>
      <c r="O210" s="91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0" t="s">
        <v>1521</v>
      </c>
      <c r="AT210" s="240" t="s">
        <v>213</v>
      </c>
      <c r="AU210" s="240" t="s">
        <v>84</v>
      </c>
      <c r="AY210" s="17" t="s">
        <v>211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7" t="s">
        <v>82</v>
      </c>
      <c r="BK210" s="241">
        <f>ROUND(I210*H210,2)</f>
        <v>0</v>
      </c>
      <c r="BL210" s="17" t="s">
        <v>1521</v>
      </c>
      <c r="BM210" s="240" t="s">
        <v>1993</v>
      </c>
    </row>
    <row r="211" spans="1:65" s="2" customFormat="1" ht="16.5" customHeight="1">
      <c r="A211" s="38"/>
      <c r="B211" s="39"/>
      <c r="C211" s="228" t="s">
        <v>612</v>
      </c>
      <c r="D211" s="228" t="s">
        <v>213</v>
      </c>
      <c r="E211" s="229" t="s">
        <v>1686</v>
      </c>
      <c r="F211" s="230" t="s">
        <v>1687</v>
      </c>
      <c r="G211" s="231" t="s">
        <v>1520</v>
      </c>
      <c r="H211" s="232">
        <v>1</v>
      </c>
      <c r="I211" s="233"/>
      <c r="J211" s="234">
        <f>ROUND(I211*H211,2)</f>
        <v>0</v>
      </c>
      <c r="K211" s="235"/>
      <c r="L211" s="44"/>
      <c r="M211" s="236" t="s">
        <v>1</v>
      </c>
      <c r="N211" s="237" t="s">
        <v>39</v>
      </c>
      <c r="O211" s="91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0" t="s">
        <v>1521</v>
      </c>
      <c r="AT211" s="240" t="s">
        <v>213</v>
      </c>
      <c r="AU211" s="240" t="s">
        <v>84</v>
      </c>
      <c r="AY211" s="17" t="s">
        <v>211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7" t="s">
        <v>82</v>
      </c>
      <c r="BK211" s="241">
        <f>ROUND(I211*H211,2)</f>
        <v>0</v>
      </c>
      <c r="BL211" s="17" t="s">
        <v>1521</v>
      </c>
      <c r="BM211" s="240" t="s">
        <v>1994</v>
      </c>
    </row>
    <row r="212" spans="1:63" s="12" customFormat="1" ht="25.9" customHeight="1">
      <c r="A212" s="12"/>
      <c r="B212" s="212"/>
      <c r="C212" s="213"/>
      <c r="D212" s="214" t="s">
        <v>73</v>
      </c>
      <c r="E212" s="215" t="s">
        <v>1689</v>
      </c>
      <c r="F212" s="215" t="s">
        <v>1690</v>
      </c>
      <c r="G212" s="213"/>
      <c r="H212" s="213"/>
      <c r="I212" s="216"/>
      <c r="J212" s="217">
        <f>BK212</f>
        <v>0</v>
      </c>
      <c r="K212" s="213"/>
      <c r="L212" s="218"/>
      <c r="M212" s="219"/>
      <c r="N212" s="220"/>
      <c r="O212" s="220"/>
      <c r="P212" s="221">
        <f>P213</f>
        <v>0</v>
      </c>
      <c r="Q212" s="220"/>
      <c r="R212" s="221">
        <f>R213</f>
        <v>0</v>
      </c>
      <c r="S212" s="220"/>
      <c r="T212" s="222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3" t="s">
        <v>217</v>
      </c>
      <c r="AT212" s="224" t="s">
        <v>73</v>
      </c>
      <c r="AU212" s="224" t="s">
        <v>74</v>
      </c>
      <c r="AY212" s="223" t="s">
        <v>211</v>
      </c>
      <c r="BK212" s="225">
        <f>BK213</f>
        <v>0</v>
      </c>
    </row>
    <row r="213" spans="1:63" s="12" customFormat="1" ht="22.8" customHeight="1">
      <c r="A213" s="12"/>
      <c r="B213" s="212"/>
      <c r="C213" s="213"/>
      <c r="D213" s="214" t="s">
        <v>73</v>
      </c>
      <c r="E213" s="226" t="s">
        <v>1691</v>
      </c>
      <c r="F213" s="226" t="s">
        <v>1692</v>
      </c>
      <c r="G213" s="213"/>
      <c r="H213" s="213"/>
      <c r="I213" s="216"/>
      <c r="J213" s="227">
        <f>BK213</f>
        <v>0</v>
      </c>
      <c r="K213" s="213"/>
      <c r="L213" s="218"/>
      <c r="M213" s="219"/>
      <c r="N213" s="220"/>
      <c r="O213" s="220"/>
      <c r="P213" s="221">
        <f>SUM(P214:P216)</f>
        <v>0</v>
      </c>
      <c r="Q213" s="220"/>
      <c r="R213" s="221">
        <f>SUM(R214:R216)</f>
        <v>0</v>
      </c>
      <c r="S213" s="220"/>
      <c r="T213" s="222">
        <f>SUM(T214:T216)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3" t="s">
        <v>217</v>
      </c>
      <c r="AT213" s="224" t="s">
        <v>73</v>
      </c>
      <c r="AU213" s="224" t="s">
        <v>82</v>
      </c>
      <c r="AY213" s="223" t="s">
        <v>211</v>
      </c>
      <c r="BK213" s="225">
        <f>SUM(BK214:BK216)</f>
        <v>0</v>
      </c>
    </row>
    <row r="214" spans="1:65" s="2" customFormat="1" ht="16.5" customHeight="1">
      <c r="A214" s="38"/>
      <c r="B214" s="39"/>
      <c r="C214" s="228" t="s">
        <v>616</v>
      </c>
      <c r="D214" s="228" t="s">
        <v>213</v>
      </c>
      <c r="E214" s="229" t="s">
        <v>1995</v>
      </c>
      <c r="F214" s="230" t="s">
        <v>1996</v>
      </c>
      <c r="G214" s="231" t="s">
        <v>1520</v>
      </c>
      <c r="H214" s="232">
        <v>1</v>
      </c>
      <c r="I214" s="233"/>
      <c r="J214" s="234">
        <f>ROUND(I214*H214,2)</f>
        <v>0</v>
      </c>
      <c r="K214" s="235"/>
      <c r="L214" s="44"/>
      <c r="M214" s="236" t="s">
        <v>1</v>
      </c>
      <c r="N214" s="237" t="s">
        <v>39</v>
      </c>
      <c r="O214" s="91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0" t="s">
        <v>1521</v>
      </c>
      <c r="AT214" s="240" t="s">
        <v>213</v>
      </c>
      <c r="AU214" s="240" t="s">
        <v>84</v>
      </c>
      <c r="AY214" s="17" t="s">
        <v>211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7" t="s">
        <v>82</v>
      </c>
      <c r="BK214" s="241">
        <f>ROUND(I214*H214,2)</f>
        <v>0</v>
      </c>
      <c r="BL214" s="17" t="s">
        <v>1521</v>
      </c>
      <c r="BM214" s="240" t="s">
        <v>1997</v>
      </c>
    </row>
    <row r="215" spans="1:65" s="2" customFormat="1" ht="16.5" customHeight="1">
      <c r="A215" s="38"/>
      <c r="B215" s="39"/>
      <c r="C215" s="228" t="s">
        <v>620</v>
      </c>
      <c r="D215" s="228" t="s">
        <v>213</v>
      </c>
      <c r="E215" s="229" t="s">
        <v>1998</v>
      </c>
      <c r="F215" s="230" t="s">
        <v>1999</v>
      </c>
      <c r="G215" s="231" t="s">
        <v>1520</v>
      </c>
      <c r="H215" s="232">
        <v>1</v>
      </c>
      <c r="I215" s="233"/>
      <c r="J215" s="234">
        <f>ROUND(I215*H215,2)</f>
        <v>0</v>
      </c>
      <c r="K215" s="235"/>
      <c r="L215" s="44"/>
      <c r="M215" s="236" t="s">
        <v>1</v>
      </c>
      <c r="N215" s="237" t="s">
        <v>39</v>
      </c>
      <c r="O215" s="91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0" t="s">
        <v>1521</v>
      </c>
      <c r="AT215" s="240" t="s">
        <v>213</v>
      </c>
      <c r="AU215" s="240" t="s">
        <v>84</v>
      </c>
      <c r="AY215" s="17" t="s">
        <v>211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7" t="s">
        <v>82</v>
      </c>
      <c r="BK215" s="241">
        <f>ROUND(I215*H215,2)</f>
        <v>0</v>
      </c>
      <c r="BL215" s="17" t="s">
        <v>1521</v>
      </c>
      <c r="BM215" s="240" t="s">
        <v>2000</v>
      </c>
    </row>
    <row r="216" spans="1:65" s="2" customFormat="1" ht="16.5" customHeight="1">
      <c r="A216" s="38"/>
      <c r="B216" s="39"/>
      <c r="C216" s="228" t="s">
        <v>625</v>
      </c>
      <c r="D216" s="228" t="s">
        <v>213</v>
      </c>
      <c r="E216" s="229" t="s">
        <v>1696</v>
      </c>
      <c r="F216" s="230" t="s">
        <v>1697</v>
      </c>
      <c r="G216" s="231" t="s">
        <v>1520</v>
      </c>
      <c r="H216" s="232">
        <v>4</v>
      </c>
      <c r="I216" s="233"/>
      <c r="J216" s="234">
        <f>ROUND(I216*H216,2)</f>
        <v>0</v>
      </c>
      <c r="K216" s="235"/>
      <c r="L216" s="44"/>
      <c r="M216" s="292" t="s">
        <v>1</v>
      </c>
      <c r="N216" s="293" t="s">
        <v>39</v>
      </c>
      <c r="O216" s="294"/>
      <c r="P216" s="295">
        <f>O216*H216</f>
        <v>0</v>
      </c>
      <c r="Q216" s="295">
        <v>0</v>
      </c>
      <c r="R216" s="295">
        <f>Q216*H216</f>
        <v>0</v>
      </c>
      <c r="S216" s="295">
        <v>0</v>
      </c>
      <c r="T216" s="29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0" t="s">
        <v>1521</v>
      </c>
      <c r="AT216" s="240" t="s">
        <v>213</v>
      </c>
      <c r="AU216" s="240" t="s">
        <v>84</v>
      </c>
      <c r="AY216" s="17" t="s">
        <v>211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7" t="s">
        <v>82</v>
      </c>
      <c r="BK216" s="241">
        <f>ROUND(I216*H216,2)</f>
        <v>0</v>
      </c>
      <c r="BL216" s="17" t="s">
        <v>1521</v>
      </c>
      <c r="BM216" s="240" t="s">
        <v>2001</v>
      </c>
    </row>
    <row r="217" spans="1:31" s="2" customFormat="1" ht="6.95" customHeight="1">
      <c r="A217" s="38"/>
      <c r="B217" s="66"/>
      <c r="C217" s="67"/>
      <c r="D217" s="67"/>
      <c r="E217" s="67"/>
      <c r="F217" s="67"/>
      <c r="G217" s="67"/>
      <c r="H217" s="67"/>
      <c r="I217" s="67"/>
      <c r="J217" s="67"/>
      <c r="K217" s="67"/>
      <c r="L217" s="44"/>
      <c r="M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</row>
  </sheetData>
  <sheetProtection password="CC35" sheet="1" objects="1" scenarios="1" formatColumns="0" formatRows="0" autoFilter="0"/>
  <autoFilter ref="C137:K21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2:12" ht="12">
      <c r="B8" s="20"/>
      <c r="D8" s="151" t="s">
        <v>164</v>
      </c>
      <c r="L8" s="20"/>
    </row>
    <row r="9" spans="2:12" s="1" customFormat="1" ht="16.5" customHeight="1">
      <c r="B9" s="20"/>
      <c r="E9" s="152" t="s">
        <v>1500</v>
      </c>
      <c r="F9" s="1"/>
      <c r="G9" s="1"/>
      <c r="H9" s="1"/>
      <c r="L9" s="20"/>
    </row>
    <row r="10" spans="2:12" s="1" customFormat="1" ht="12" customHeight="1">
      <c r="B10" s="20"/>
      <c r="D10" s="151" t="s">
        <v>1501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1931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1503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2002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2" t="s">
        <v>1</v>
      </c>
      <c r="G15" s="38"/>
      <c r="H15" s="38"/>
      <c r="I15" s="151" t="s">
        <v>19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2" t="s">
        <v>21</v>
      </c>
      <c r="G16" s="38"/>
      <c r="H16" s="38"/>
      <c r="I16" s="151" t="s">
        <v>22</v>
      </c>
      <c r="J16" s="154" t="str">
        <f>'Rekapitulace stavby'!AN8</f>
        <v>6. 12. 2023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2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2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2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2"/>
      <c r="G22" s="142"/>
      <c r="H22" s="142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2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2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2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2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2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2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ROUND((SUM(BE138:BE212)),2)</f>
        <v>0</v>
      </c>
      <c r="G37" s="38"/>
      <c r="H37" s="38"/>
      <c r="I37" s="165">
        <v>0.21</v>
      </c>
      <c r="J37" s="164">
        <f>ROUND(((SUM(BE138:BE212))*I37),2)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40</v>
      </c>
      <c r="F38" s="164">
        <f>ROUND((SUM(BF138:BF212)),2)</f>
        <v>0</v>
      </c>
      <c r="G38" s="38"/>
      <c r="H38" s="38"/>
      <c r="I38" s="165">
        <v>0.12</v>
      </c>
      <c r="J38" s="164">
        <f>ROUND(((SUM(BF138:BF212))*I38),2)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41</v>
      </c>
      <c r="F39" s="164">
        <f>ROUND((SUM(BG138:BG212)),2)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42</v>
      </c>
      <c r="F40" s="164">
        <f>ROUND((SUM(BH138:BH212)),2)</f>
        <v>0</v>
      </c>
      <c r="G40" s="38"/>
      <c r="H40" s="38"/>
      <c r="I40" s="165">
        <v>0.12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43</v>
      </c>
      <c r="F41" s="164">
        <f>ROUND((SUM(BI138:BI212)),2)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164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1500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1501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7" t="s">
        <v>1931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1503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 xml:space="preserve">2300103-042 - Stavební část - kabinet  přírodopisu m.č.1.11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Ivanovice na Hané, ul. Tyršova  218/4</v>
      </c>
      <c r="G93" s="40"/>
      <c r="H93" s="40"/>
      <c r="I93" s="32" t="s">
        <v>22</v>
      </c>
      <c r="J93" s="79" t="str">
        <f>IF(J16="","",J16)</f>
        <v>6. 12. 2023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167</v>
      </c>
      <c r="D98" s="186"/>
      <c r="E98" s="186"/>
      <c r="F98" s="186"/>
      <c r="G98" s="186"/>
      <c r="H98" s="186"/>
      <c r="I98" s="186"/>
      <c r="J98" s="187" t="s">
        <v>168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169</v>
      </c>
      <c r="D100" s="40"/>
      <c r="E100" s="40"/>
      <c r="F100" s="40"/>
      <c r="G100" s="40"/>
      <c r="H100" s="40"/>
      <c r="I100" s="40"/>
      <c r="J100" s="110">
        <f>J138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170</v>
      </c>
    </row>
    <row r="101" spans="1:31" s="9" customFormat="1" ht="24.95" customHeight="1">
      <c r="A101" s="9"/>
      <c r="B101" s="189"/>
      <c r="C101" s="190"/>
      <c r="D101" s="191" t="s">
        <v>171</v>
      </c>
      <c r="E101" s="192"/>
      <c r="F101" s="192"/>
      <c r="G101" s="192"/>
      <c r="H101" s="192"/>
      <c r="I101" s="192"/>
      <c r="J101" s="193">
        <f>J139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175</v>
      </c>
      <c r="E102" s="197"/>
      <c r="F102" s="197"/>
      <c r="G102" s="197"/>
      <c r="H102" s="197"/>
      <c r="I102" s="197"/>
      <c r="J102" s="198">
        <f>J140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176</v>
      </c>
      <c r="E103" s="197"/>
      <c r="F103" s="197"/>
      <c r="G103" s="197"/>
      <c r="H103" s="197"/>
      <c r="I103" s="197"/>
      <c r="J103" s="198">
        <f>J142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177</v>
      </c>
      <c r="E104" s="197"/>
      <c r="F104" s="197"/>
      <c r="G104" s="197"/>
      <c r="H104" s="197"/>
      <c r="I104" s="197"/>
      <c r="J104" s="198">
        <f>J145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9"/>
      <c r="C105" s="190"/>
      <c r="D105" s="191" t="s">
        <v>179</v>
      </c>
      <c r="E105" s="192"/>
      <c r="F105" s="192"/>
      <c r="G105" s="192"/>
      <c r="H105" s="192"/>
      <c r="I105" s="192"/>
      <c r="J105" s="193">
        <f>J150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5"/>
      <c r="C106" s="133"/>
      <c r="D106" s="196" t="s">
        <v>185</v>
      </c>
      <c r="E106" s="197"/>
      <c r="F106" s="197"/>
      <c r="G106" s="197"/>
      <c r="H106" s="197"/>
      <c r="I106" s="197"/>
      <c r="J106" s="198">
        <f>J151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1505</v>
      </c>
      <c r="E107" s="197"/>
      <c r="F107" s="197"/>
      <c r="G107" s="197"/>
      <c r="H107" s="197"/>
      <c r="I107" s="197"/>
      <c r="J107" s="198">
        <f>J154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187</v>
      </c>
      <c r="E108" s="197"/>
      <c r="F108" s="197"/>
      <c r="G108" s="197"/>
      <c r="H108" s="197"/>
      <c r="I108" s="197"/>
      <c r="J108" s="198">
        <f>J158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1506</v>
      </c>
      <c r="E109" s="197"/>
      <c r="F109" s="197"/>
      <c r="G109" s="197"/>
      <c r="H109" s="197"/>
      <c r="I109" s="197"/>
      <c r="J109" s="198">
        <f>J174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190</v>
      </c>
      <c r="E110" s="197"/>
      <c r="F110" s="197"/>
      <c r="G110" s="197"/>
      <c r="H110" s="197"/>
      <c r="I110" s="197"/>
      <c r="J110" s="198">
        <f>J188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3"/>
      <c r="D111" s="196" t="s">
        <v>191</v>
      </c>
      <c r="E111" s="197"/>
      <c r="F111" s="197"/>
      <c r="G111" s="197"/>
      <c r="H111" s="197"/>
      <c r="I111" s="197"/>
      <c r="J111" s="198">
        <f>J195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3"/>
      <c r="D112" s="196" t="s">
        <v>192</v>
      </c>
      <c r="E112" s="197"/>
      <c r="F112" s="197"/>
      <c r="G112" s="197"/>
      <c r="H112" s="197"/>
      <c r="I112" s="197"/>
      <c r="J112" s="198">
        <f>J199</f>
        <v>0</v>
      </c>
      <c r="K112" s="133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89"/>
      <c r="C113" s="190"/>
      <c r="D113" s="191" t="s">
        <v>1507</v>
      </c>
      <c r="E113" s="192"/>
      <c r="F113" s="192"/>
      <c r="G113" s="192"/>
      <c r="H113" s="192"/>
      <c r="I113" s="192"/>
      <c r="J113" s="193">
        <f>J208</f>
        <v>0</v>
      </c>
      <c r="K113" s="190"/>
      <c r="L113" s="194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95"/>
      <c r="C114" s="133"/>
      <c r="D114" s="196" t="s">
        <v>1508</v>
      </c>
      <c r="E114" s="197"/>
      <c r="F114" s="197"/>
      <c r="G114" s="197"/>
      <c r="H114" s="197"/>
      <c r="I114" s="197"/>
      <c r="J114" s="198">
        <f>J209</f>
        <v>0</v>
      </c>
      <c r="K114" s="133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196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25" customHeight="1">
      <c r="A124" s="38"/>
      <c r="B124" s="39"/>
      <c r="C124" s="40"/>
      <c r="D124" s="40"/>
      <c r="E124" s="184" t="str">
        <f>E7</f>
        <v>Rekonstrukce silno a slaboproudé instalace, WC pro imobilní - ZŠ Ivanovice na Hané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2:12" s="1" customFormat="1" ht="12" customHeight="1">
      <c r="B125" s="21"/>
      <c r="C125" s="32" t="s">
        <v>164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2:12" s="1" customFormat="1" ht="16.5" customHeight="1">
      <c r="B126" s="21"/>
      <c r="C126" s="22"/>
      <c r="D126" s="22"/>
      <c r="E126" s="184" t="s">
        <v>1500</v>
      </c>
      <c r="F126" s="22"/>
      <c r="G126" s="22"/>
      <c r="H126" s="22"/>
      <c r="I126" s="22"/>
      <c r="J126" s="22"/>
      <c r="K126" s="22"/>
      <c r="L126" s="20"/>
    </row>
    <row r="127" spans="2:12" s="1" customFormat="1" ht="12" customHeight="1">
      <c r="B127" s="21"/>
      <c r="C127" s="32" t="s">
        <v>1501</v>
      </c>
      <c r="D127" s="22"/>
      <c r="E127" s="22"/>
      <c r="F127" s="22"/>
      <c r="G127" s="22"/>
      <c r="H127" s="22"/>
      <c r="I127" s="22"/>
      <c r="J127" s="22"/>
      <c r="K127" s="22"/>
      <c r="L127" s="20"/>
    </row>
    <row r="128" spans="1:31" s="2" customFormat="1" ht="16.5" customHeight="1">
      <c r="A128" s="38"/>
      <c r="B128" s="39"/>
      <c r="C128" s="40"/>
      <c r="D128" s="40"/>
      <c r="E128" s="297" t="s">
        <v>1931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1503</v>
      </c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40"/>
      <c r="D130" s="40"/>
      <c r="E130" s="76" t="str">
        <f>E13</f>
        <v xml:space="preserve">2300103-042 - Stavební část - kabinet  přírodopisu m.č.1.11</v>
      </c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20</v>
      </c>
      <c r="D132" s="40"/>
      <c r="E132" s="40"/>
      <c r="F132" s="27" t="str">
        <f>F16</f>
        <v xml:space="preserve">Ivanovice na Hané, ul. Tyršova  218/4</v>
      </c>
      <c r="G132" s="40"/>
      <c r="H132" s="40"/>
      <c r="I132" s="32" t="s">
        <v>22</v>
      </c>
      <c r="J132" s="79" t="str">
        <f>IF(J16="","",J16)</f>
        <v>6. 12. 2023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24</v>
      </c>
      <c r="D134" s="40"/>
      <c r="E134" s="40"/>
      <c r="F134" s="27" t="str">
        <f>E19</f>
        <v xml:space="preserve"> </v>
      </c>
      <c r="G134" s="40"/>
      <c r="H134" s="40"/>
      <c r="I134" s="32" t="s">
        <v>30</v>
      </c>
      <c r="J134" s="36" t="str">
        <f>E25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28</v>
      </c>
      <c r="D135" s="40"/>
      <c r="E135" s="40"/>
      <c r="F135" s="27" t="str">
        <f>IF(E22="","",E22)</f>
        <v>Vyplň údaj</v>
      </c>
      <c r="G135" s="40"/>
      <c r="H135" s="40"/>
      <c r="I135" s="32" t="s">
        <v>32</v>
      </c>
      <c r="J135" s="36" t="str">
        <f>E28</f>
        <v xml:space="preserve"> 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0.3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11" customFormat="1" ht="29.25" customHeight="1">
      <c r="A137" s="200"/>
      <c r="B137" s="201"/>
      <c r="C137" s="202" t="s">
        <v>197</v>
      </c>
      <c r="D137" s="203" t="s">
        <v>59</v>
      </c>
      <c r="E137" s="203" t="s">
        <v>55</v>
      </c>
      <c r="F137" s="203" t="s">
        <v>56</v>
      </c>
      <c r="G137" s="203" t="s">
        <v>198</v>
      </c>
      <c r="H137" s="203" t="s">
        <v>199</v>
      </c>
      <c r="I137" s="203" t="s">
        <v>200</v>
      </c>
      <c r="J137" s="204" t="s">
        <v>168</v>
      </c>
      <c r="K137" s="205" t="s">
        <v>201</v>
      </c>
      <c r="L137" s="206"/>
      <c r="M137" s="100" t="s">
        <v>1</v>
      </c>
      <c r="N137" s="101" t="s">
        <v>38</v>
      </c>
      <c r="O137" s="101" t="s">
        <v>202</v>
      </c>
      <c r="P137" s="101" t="s">
        <v>203</v>
      </c>
      <c r="Q137" s="101" t="s">
        <v>204</v>
      </c>
      <c r="R137" s="101" t="s">
        <v>205</v>
      </c>
      <c r="S137" s="101" t="s">
        <v>206</v>
      </c>
      <c r="T137" s="102" t="s">
        <v>207</v>
      </c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</row>
    <row r="138" spans="1:63" s="2" customFormat="1" ht="22.8" customHeight="1">
      <c r="A138" s="38"/>
      <c r="B138" s="39"/>
      <c r="C138" s="107" t="s">
        <v>208</v>
      </c>
      <c r="D138" s="40"/>
      <c r="E138" s="40"/>
      <c r="F138" s="40"/>
      <c r="G138" s="40"/>
      <c r="H138" s="40"/>
      <c r="I138" s="40"/>
      <c r="J138" s="207">
        <f>BK138</f>
        <v>0</v>
      </c>
      <c r="K138" s="40"/>
      <c r="L138" s="44"/>
      <c r="M138" s="103"/>
      <c r="N138" s="208"/>
      <c r="O138" s="104"/>
      <c r="P138" s="209">
        <f>P139+P150+P208</f>
        <v>0</v>
      </c>
      <c r="Q138" s="104"/>
      <c r="R138" s="209">
        <f>R139+R150+R208</f>
        <v>0.75093578</v>
      </c>
      <c r="S138" s="104"/>
      <c r="T138" s="210">
        <f>T139+T150+T208</f>
        <v>2.13132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73</v>
      </c>
      <c r="AU138" s="17" t="s">
        <v>170</v>
      </c>
      <c r="BK138" s="211">
        <f>BK139+BK150+BK208</f>
        <v>0</v>
      </c>
    </row>
    <row r="139" spans="1:63" s="12" customFormat="1" ht="25.9" customHeight="1">
      <c r="A139" s="12"/>
      <c r="B139" s="212"/>
      <c r="C139" s="213"/>
      <c r="D139" s="214" t="s">
        <v>73</v>
      </c>
      <c r="E139" s="215" t="s">
        <v>209</v>
      </c>
      <c r="F139" s="215" t="s">
        <v>210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P140+P142+P145</f>
        <v>0</v>
      </c>
      <c r="Q139" s="220"/>
      <c r="R139" s="221">
        <f>R140+R142+R145</f>
        <v>0</v>
      </c>
      <c r="S139" s="220"/>
      <c r="T139" s="222">
        <f>T140+T142+T145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82</v>
      </c>
      <c r="AT139" s="224" t="s">
        <v>73</v>
      </c>
      <c r="AU139" s="224" t="s">
        <v>74</v>
      </c>
      <c r="AY139" s="223" t="s">
        <v>211</v>
      </c>
      <c r="BK139" s="225">
        <f>BK140+BK142+BK145</f>
        <v>0</v>
      </c>
    </row>
    <row r="140" spans="1:63" s="12" customFormat="1" ht="22.8" customHeight="1">
      <c r="A140" s="12"/>
      <c r="B140" s="212"/>
      <c r="C140" s="213"/>
      <c r="D140" s="214" t="s">
        <v>73</v>
      </c>
      <c r="E140" s="226" t="s">
        <v>244</v>
      </c>
      <c r="F140" s="226" t="s">
        <v>336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P141</f>
        <v>0</v>
      </c>
      <c r="Q140" s="220"/>
      <c r="R140" s="221">
        <f>R141</f>
        <v>0</v>
      </c>
      <c r="S140" s="220"/>
      <c r="T140" s="222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82</v>
      </c>
      <c r="AT140" s="224" t="s">
        <v>73</v>
      </c>
      <c r="AU140" s="224" t="s">
        <v>82</v>
      </c>
      <c r="AY140" s="223" t="s">
        <v>211</v>
      </c>
      <c r="BK140" s="225">
        <f>BK141</f>
        <v>0</v>
      </c>
    </row>
    <row r="141" spans="1:65" s="2" customFormat="1" ht="16.5" customHeight="1">
      <c r="A141" s="38"/>
      <c r="B141" s="39"/>
      <c r="C141" s="228" t="s">
        <v>82</v>
      </c>
      <c r="D141" s="228" t="s">
        <v>213</v>
      </c>
      <c r="E141" s="229" t="s">
        <v>1518</v>
      </c>
      <c r="F141" s="230" t="s">
        <v>1519</v>
      </c>
      <c r="G141" s="231" t="s">
        <v>1520</v>
      </c>
      <c r="H141" s="232">
        <v>1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39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1521</v>
      </c>
      <c r="AT141" s="240" t="s">
        <v>213</v>
      </c>
      <c r="AU141" s="240" t="s">
        <v>84</v>
      </c>
      <c r="AY141" s="17" t="s">
        <v>211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82</v>
      </c>
      <c r="BK141" s="241">
        <f>ROUND(I141*H141,2)</f>
        <v>0</v>
      </c>
      <c r="BL141" s="17" t="s">
        <v>1521</v>
      </c>
      <c r="BM141" s="240" t="s">
        <v>2003</v>
      </c>
    </row>
    <row r="142" spans="1:63" s="12" customFormat="1" ht="22.8" customHeight="1">
      <c r="A142" s="12"/>
      <c r="B142" s="212"/>
      <c r="C142" s="213"/>
      <c r="D142" s="214" t="s">
        <v>73</v>
      </c>
      <c r="E142" s="226" t="s">
        <v>264</v>
      </c>
      <c r="F142" s="226" t="s">
        <v>472</v>
      </c>
      <c r="G142" s="213"/>
      <c r="H142" s="213"/>
      <c r="I142" s="216"/>
      <c r="J142" s="227">
        <f>BK142</f>
        <v>0</v>
      </c>
      <c r="K142" s="213"/>
      <c r="L142" s="218"/>
      <c r="M142" s="219"/>
      <c r="N142" s="220"/>
      <c r="O142" s="220"/>
      <c r="P142" s="221">
        <f>SUM(P143:P144)</f>
        <v>0</v>
      </c>
      <c r="Q142" s="220"/>
      <c r="R142" s="221">
        <f>SUM(R143:R144)</f>
        <v>0</v>
      </c>
      <c r="S142" s="220"/>
      <c r="T142" s="222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82</v>
      </c>
      <c r="AT142" s="224" t="s">
        <v>73</v>
      </c>
      <c r="AU142" s="224" t="s">
        <v>82</v>
      </c>
      <c r="AY142" s="223" t="s">
        <v>211</v>
      </c>
      <c r="BK142" s="225">
        <f>SUM(BK143:BK144)</f>
        <v>0</v>
      </c>
    </row>
    <row r="143" spans="1:65" s="2" customFormat="1" ht="16.5" customHeight="1">
      <c r="A143" s="38"/>
      <c r="B143" s="39"/>
      <c r="C143" s="228" t="s">
        <v>84</v>
      </c>
      <c r="D143" s="228" t="s">
        <v>213</v>
      </c>
      <c r="E143" s="229" t="s">
        <v>1529</v>
      </c>
      <c r="F143" s="230" t="s">
        <v>1530</v>
      </c>
      <c r="G143" s="231" t="s">
        <v>895</v>
      </c>
      <c r="H143" s="232">
        <v>1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39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1521</v>
      </c>
      <c r="AT143" s="240" t="s">
        <v>213</v>
      </c>
      <c r="AU143" s="240" t="s">
        <v>84</v>
      </c>
      <c r="AY143" s="17" t="s">
        <v>211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82</v>
      </c>
      <c r="BK143" s="241">
        <f>ROUND(I143*H143,2)</f>
        <v>0</v>
      </c>
      <c r="BL143" s="17" t="s">
        <v>1521</v>
      </c>
      <c r="BM143" s="240" t="s">
        <v>2004</v>
      </c>
    </row>
    <row r="144" spans="1:65" s="2" customFormat="1" ht="16.5" customHeight="1">
      <c r="A144" s="38"/>
      <c r="B144" s="39"/>
      <c r="C144" s="228" t="s">
        <v>94</v>
      </c>
      <c r="D144" s="228" t="s">
        <v>213</v>
      </c>
      <c r="E144" s="229" t="s">
        <v>1532</v>
      </c>
      <c r="F144" s="230" t="s">
        <v>1533</v>
      </c>
      <c r="G144" s="231" t="s">
        <v>1520</v>
      </c>
      <c r="H144" s="232">
        <v>1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39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1521</v>
      </c>
      <c r="AT144" s="240" t="s">
        <v>213</v>
      </c>
      <c r="AU144" s="240" t="s">
        <v>84</v>
      </c>
      <c r="AY144" s="17" t="s">
        <v>211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82</v>
      </c>
      <c r="BK144" s="241">
        <f>ROUND(I144*H144,2)</f>
        <v>0</v>
      </c>
      <c r="BL144" s="17" t="s">
        <v>1521</v>
      </c>
      <c r="BM144" s="240" t="s">
        <v>2005</v>
      </c>
    </row>
    <row r="145" spans="1:63" s="12" customFormat="1" ht="22.8" customHeight="1">
      <c r="A145" s="12"/>
      <c r="B145" s="212"/>
      <c r="C145" s="213"/>
      <c r="D145" s="214" t="s">
        <v>73</v>
      </c>
      <c r="E145" s="226" t="s">
        <v>610</v>
      </c>
      <c r="F145" s="226" t="s">
        <v>611</v>
      </c>
      <c r="G145" s="213"/>
      <c r="H145" s="213"/>
      <c r="I145" s="216"/>
      <c r="J145" s="227">
        <f>BK145</f>
        <v>0</v>
      </c>
      <c r="K145" s="213"/>
      <c r="L145" s="218"/>
      <c r="M145" s="219"/>
      <c r="N145" s="220"/>
      <c r="O145" s="220"/>
      <c r="P145" s="221">
        <f>SUM(P146:P149)</f>
        <v>0</v>
      </c>
      <c r="Q145" s="220"/>
      <c r="R145" s="221">
        <f>SUM(R146:R149)</f>
        <v>0</v>
      </c>
      <c r="S145" s="220"/>
      <c r="T145" s="222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3" t="s">
        <v>82</v>
      </c>
      <c r="AT145" s="224" t="s">
        <v>73</v>
      </c>
      <c r="AU145" s="224" t="s">
        <v>82</v>
      </c>
      <c r="AY145" s="223" t="s">
        <v>211</v>
      </c>
      <c r="BK145" s="225">
        <f>SUM(BK146:BK149)</f>
        <v>0</v>
      </c>
    </row>
    <row r="146" spans="1:65" s="2" customFormat="1" ht="24.15" customHeight="1">
      <c r="A146" s="38"/>
      <c r="B146" s="39"/>
      <c r="C146" s="228" t="s">
        <v>217</v>
      </c>
      <c r="D146" s="228" t="s">
        <v>213</v>
      </c>
      <c r="E146" s="229" t="s">
        <v>1535</v>
      </c>
      <c r="F146" s="230" t="s">
        <v>1536</v>
      </c>
      <c r="G146" s="231" t="s">
        <v>247</v>
      </c>
      <c r="H146" s="232">
        <v>0.4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39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217</v>
      </c>
      <c r="AT146" s="240" t="s">
        <v>213</v>
      </c>
      <c r="AU146" s="240" t="s">
        <v>84</v>
      </c>
      <c r="AY146" s="17" t="s">
        <v>211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82</v>
      </c>
      <c r="BK146" s="241">
        <f>ROUND(I146*H146,2)</f>
        <v>0</v>
      </c>
      <c r="BL146" s="17" t="s">
        <v>217</v>
      </c>
      <c r="BM146" s="240" t="s">
        <v>2006</v>
      </c>
    </row>
    <row r="147" spans="1:65" s="2" customFormat="1" ht="24.15" customHeight="1">
      <c r="A147" s="38"/>
      <c r="B147" s="39"/>
      <c r="C147" s="228" t="s">
        <v>239</v>
      </c>
      <c r="D147" s="228" t="s">
        <v>213</v>
      </c>
      <c r="E147" s="229" t="s">
        <v>617</v>
      </c>
      <c r="F147" s="230" t="s">
        <v>618</v>
      </c>
      <c r="G147" s="231" t="s">
        <v>247</v>
      </c>
      <c r="H147" s="232">
        <v>0.4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39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217</v>
      </c>
      <c r="AT147" s="240" t="s">
        <v>213</v>
      </c>
      <c r="AU147" s="240" t="s">
        <v>84</v>
      </c>
      <c r="AY147" s="17" t="s">
        <v>211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82</v>
      </c>
      <c r="BK147" s="241">
        <f>ROUND(I147*H147,2)</f>
        <v>0</v>
      </c>
      <c r="BL147" s="17" t="s">
        <v>217</v>
      </c>
      <c r="BM147" s="240" t="s">
        <v>2007</v>
      </c>
    </row>
    <row r="148" spans="1:65" s="2" customFormat="1" ht="16.5" customHeight="1">
      <c r="A148" s="38"/>
      <c r="B148" s="39"/>
      <c r="C148" s="228" t="s">
        <v>244</v>
      </c>
      <c r="D148" s="228" t="s">
        <v>213</v>
      </c>
      <c r="E148" s="229" t="s">
        <v>1539</v>
      </c>
      <c r="F148" s="230" t="s">
        <v>1540</v>
      </c>
      <c r="G148" s="231" t="s">
        <v>247</v>
      </c>
      <c r="H148" s="232">
        <v>0.4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39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217</v>
      </c>
      <c r="AT148" s="240" t="s">
        <v>213</v>
      </c>
      <c r="AU148" s="240" t="s">
        <v>84</v>
      </c>
      <c r="AY148" s="17" t="s">
        <v>211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82</v>
      </c>
      <c r="BK148" s="241">
        <f>ROUND(I148*H148,2)</f>
        <v>0</v>
      </c>
      <c r="BL148" s="17" t="s">
        <v>217</v>
      </c>
      <c r="BM148" s="240" t="s">
        <v>2008</v>
      </c>
    </row>
    <row r="149" spans="1:65" s="2" customFormat="1" ht="24.15" customHeight="1">
      <c r="A149" s="38"/>
      <c r="B149" s="39"/>
      <c r="C149" s="280" t="s">
        <v>251</v>
      </c>
      <c r="D149" s="280" t="s">
        <v>258</v>
      </c>
      <c r="E149" s="281" t="s">
        <v>1542</v>
      </c>
      <c r="F149" s="282" t="s">
        <v>1543</v>
      </c>
      <c r="G149" s="283" t="s">
        <v>274</v>
      </c>
      <c r="H149" s="284">
        <v>1</v>
      </c>
      <c r="I149" s="285"/>
      <c r="J149" s="286">
        <f>ROUND(I149*H149,2)</f>
        <v>0</v>
      </c>
      <c r="K149" s="287"/>
      <c r="L149" s="288"/>
      <c r="M149" s="289" t="s">
        <v>1</v>
      </c>
      <c r="N149" s="290" t="s">
        <v>39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257</v>
      </c>
      <c r="AT149" s="240" t="s">
        <v>258</v>
      </c>
      <c r="AU149" s="240" t="s">
        <v>84</v>
      </c>
      <c r="AY149" s="17" t="s">
        <v>211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82</v>
      </c>
      <c r="BK149" s="241">
        <f>ROUND(I149*H149,2)</f>
        <v>0</v>
      </c>
      <c r="BL149" s="17" t="s">
        <v>217</v>
      </c>
      <c r="BM149" s="240" t="s">
        <v>2009</v>
      </c>
    </row>
    <row r="150" spans="1:63" s="12" customFormat="1" ht="25.9" customHeight="1">
      <c r="A150" s="12"/>
      <c r="B150" s="212"/>
      <c r="C150" s="213"/>
      <c r="D150" s="214" t="s">
        <v>73</v>
      </c>
      <c r="E150" s="215" t="s">
        <v>670</v>
      </c>
      <c r="F150" s="215" t="s">
        <v>671</v>
      </c>
      <c r="G150" s="213"/>
      <c r="H150" s="213"/>
      <c r="I150" s="216"/>
      <c r="J150" s="217">
        <f>BK150</f>
        <v>0</v>
      </c>
      <c r="K150" s="213"/>
      <c r="L150" s="218"/>
      <c r="M150" s="219"/>
      <c r="N150" s="220"/>
      <c r="O150" s="220"/>
      <c r="P150" s="221">
        <f>P151+P154+P158+P174+P188+P195+P199</f>
        <v>0</v>
      </c>
      <c r="Q150" s="220"/>
      <c r="R150" s="221">
        <f>R151+R154+R158+R174+R188+R195+R199</f>
        <v>0.75093578</v>
      </c>
      <c r="S150" s="220"/>
      <c r="T150" s="222">
        <f>T151+T154+T158+T174+T188+T195+T199</f>
        <v>2.13132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84</v>
      </c>
      <c r="AT150" s="224" t="s">
        <v>73</v>
      </c>
      <c r="AU150" s="224" t="s">
        <v>74</v>
      </c>
      <c r="AY150" s="223" t="s">
        <v>211</v>
      </c>
      <c r="BK150" s="225">
        <f>BK151+BK154+BK158+BK174+BK188+BK195+BK199</f>
        <v>0</v>
      </c>
    </row>
    <row r="151" spans="1:63" s="12" customFormat="1" ht="22.8" customHeight="1">
      <c r="A151" s="12"/>
      <c r="B151" s="212"/>
      <c r="C151" s="213"/>
      <c r="D151" s="214" t="s">
        <v>73</v>
      </c>
      <c r="E151" s="226" t="s">
        <v>890</v>
      </c>
      <c r="F151" s="226" t="s">
        <v>891</v>
      </c>
      <c r="G151" s="213"/>
      <c r="H151" s="213"/>
      <c r="I151" s="216"/>
      <c r="J151" s="227">
        <f>BK151</f>
        <v>0</v>
      </c>
      <c r="K151" s="213"/>
      <c r="L151" s="218"/>
      <c r="M151" s="219"/>
      <c r="N151" s="220"/>
      <c r="O151" s="220"/>
      <c r="P151" s="221">
        <f>SUM(P152:P153)</f>
        <v>0</v>
      </c>
      <c r="Q151" s="220"/>
      <c r="R151" s="221">
        <f>SUM(R152:R153)</f>
        <v>0</v>
      </c>
      <c r="S151" s="220"/>
      <c r="T151" s="222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3" t="s">
        <v>84</v>
      </c>
      <c r="AT151" s="224" t="s">
        <v>73</v>
      </c>
      <c r="AU151" s="224" t="s">
        <v>82</v>
      </c>
      <c r="AY151" s="223" t="s">
        <v>211</v>
      </c>
      <c r="BK151" s="225">
        <f>SUM(BK152:BK153)</f>
        <v>0</v>
      </c>
    </row>
    <row r="152" spans="1:65" s="2" customFormat="1" ht="24.15" customHeight="1">
      <c r="A152" s="38"/>
      <c r="B152" s="39"/>
      <c r="C152" s="228" t="s">
        <v>257</v>
      </c>
      <c r="D152" s="228" t="s">
        <v>213</v>
      </c>
      <c r="E152" s="229" t="s">
        <v>1547</v>
      </c>
      <c r="F152" s="230" t="s">
        <v>1548</v>
      </c>
      <c r="G152" s="231" t="s">
        <v>895</v>
      </c>
      <c r="H152" s="232">
        <v>1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39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1521</v>
      </c>
      <c r="AT152" s="240" t="s">
        <v>213</v>
      </c>
      <c r="AU152" s="240" t="s">
        <v>84</v>
      </c>
      <c r="AY152" s="17" t="s">
        <v>211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82</v>
      </c>
      <c r="BK152" s="241">
        <f>ROUND(I152*H152,2)</f>
        <v>0</v>
      </c>
      <c r="BL152" s="17" t="s">
        <v>1521</v>
      </c>
      <c r="BM152" s="240" t="s">
        <v>2010</v>
      </c>
    </row>
    <row r="153" spans="1:65" s="2" customFormat="1" ht="16.5" customHeight="1">
      <c r="A153" s="38"/>
      <c r="B153" s="39"/>
      <c r="C153" s="228" t="s">
        <v>264</v>
      </c>
      <c r="D153" s="228" t="s">
        <v>213</v>
      </c>
      <c r="E153" s="229" t="s">
        <v>1550</v>
      </c>
      <c r="F153" s="230" t="s">
        <v>1551</v>
      </c>
      <c r="G153" s="231" t="s">
        <v>1520</v>
      </c>
      <c r="H153" s="232">
        <v>1</v>
      </c>
      <c r="I153" s="233"/>
      <c r="J153" s="234">
        <f>ROUND(I153*H153,2)</f>
        <v>0</v>
      </c>
      <c r="K153" s="235"/>
      <c r="L153" s="44"/>
      <c r="M153" s="236" t="s">
        <v>1</v>
      </c>
      <c r="N153" s="237" t="s">
        <v>39</v>
      </c>
      <c r="O153" s="91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1521</v>
      </c>
      <c r="AT153" s="240" t="s">
        <v>213</v>
      </c>
      <c r="AU153" s="240" t="s">
        <v>84</v>
      </c>
      <c r="AY153" s="17" t="s">
        <v>211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7" t="s">
        <v>82</v>
      </c>
      <c r="BK153" s="241">
        <f>ROUND(I153*H153,2)</f>
        <v>0</v>
      </c>
      <c r="BL153" s="17" t="s">
        <v>1521</v>
      </c>
      <c r="BM153" s="240" t="s">
        <v>2011</v>
      </c>
    </row>
    <row r="154" spans="1:63" s="12" customFormat="1" ht="22.8" customHeight="1">
      <c r="A154" s="12"/>
      <c r="B154" s="212"/>
      <c r="C154" s="213"/>
      <c r="D154" s="214" t="s">
        <v>73</v>
      </c>
      <c r="E154" s="226" t="s">
        <v>1553</v>
      </c>
      <c r="F154" s="226" t="s">
        <v>1554</v>
      </c>
      <c r="G154" s="213"/>
      <c r="H154" s="213"/>
      <c r="I154" s="216"/>
      <c r="J154" s="227">
        <f>BK154</f>
        <v>0</v>
      </c>
      <c r="K154" s="213"/>
      <c r="L154" s="218"/>
      <c r="M154" s="219"/>
      <c r="N154" s="220"/>
      <c r="O154" s="220"/>
      <c r="P154" s="221">
        <f>SUM(P155:P157)</f>
        <v>0</v>
      </c>
      <c r="Q154" s="220"/>
      <c r="R154" s="221">
        <f>SUM(R155:R157)</f>
        <v>0</v>
      </c>
      <c r="S154" s="220"/>
      <c r="T154" s="222">
        <f>SUM(T155:T157)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3" t="s">
        <v>84</v>
      </c>
      <c r="AT154" s="224" t="s">
        <v>73</v>
      </c>
      <c r="AU154" s="224" t="s">
        <v>82</v>
      </c>
      <c r="AY154" s="223" t="s">
        <v>211</v>
      </c>
      <c r="BK154" s="225">
        <f>SUM(BK155:BK157)</f>
        <v>0</v>
      </c>
    </row>
    <row r="155" spans="1:65" s="2" customFormat="1" ht="16.5" customHeight="1">
      <c r="A155" s="38"/>
      <c r="B155" s="39"/>
      <c r="C155" s="228" t="s">
        <v>271</v>
      </c>
      <c r="D155" s="228" t="s">
        <v>213</v>
      </c>
      <c r="E155" s="229" t="s">
        <v>1555</v>
      </c>
      <c r="F155" s="230" t="s">
        <v>1556</v>
      </c>
      <c r="G155" s="231" t="s">
        <v>292</v>
      </c>
      <c r="H155" s="232">
        <v>2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39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310</v>
      </c>
      <c r="AT155" s="240" t="s">
        <v>213</v>
      </c>
      <c r="AU155" s="240" t="s">
        <v>84</v>
      </c>
      <c r="AY155" s="17" t="s">
        <v>211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82</v>
      </c>
      <c r="BK155" s="241">
        <f>ROUND(I155*H155,2)</f>
        <v>0</v>
      </c>
      <c r="BL155" s="17" t="s">
        <v>310</v>
      </c>
      <c r="BM155" s="240" t="s">
        <v>2012</v>
      </c>
    </row>
    <row r="156" spans="1:65" s="2" customFormat="1" ht="16.5" customHeight="1">
      <c r="A156" s="38"/>
      <c r="B156" s="39"/>
      <c r="C156" s="228" t="s">
        <v>277</v>
      </c>
      <c r="D156" s="228" t="s">
        <v>213</v>
      </c>
      <c r="E156" s="229" t="s">
        <v>1558</v>
      </c>
      <c r="F156" s="230" t="s">
        <v>1559</v>
      </c>
      <c r="G156" s="231" t="s">
        <v>1106</v>
      </c>
      <c r="H156" s="232">
        <v>1</v>
      </c>
      <c r="I156" s="233"/>
      <c r="J156" s="234">
        <f>ROUND(I156*H156,2)</f>
        <v>0</v>
      </c>
      <c r="K156" s="235"/>
      <c r="L156" s="44"/>
      <c r="M156" s="236" t="s">
        <v>1</v>
      </c>
      <c r="N156" s="237" t="s">
        <v>39</v>
      </c>
      <c r="O156" s="91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1521</v>
      </c>
      <c r="AT156" s="240" t="s">
        <v>213</v>
      </c>
      <c r="AU156" s="240" t="s">
        <v>84</v>
      </c>
      <c r="AY156" s="17" t="s">
        <v>211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82</v>
      </c>
      <c r="BK156" s="241">
        <f>ROUND(I156*H156,2)</f>
        <v>0</v>
      </c>
      <c r="BL156" s="17" t="s">
        <v>1521</v>
      </c>
      <c r="BM156" s="240" t="s">
        <v>2013</v>
      </c>
    </row>
    <row r="157" spans="1:65" s="2" customFormat="1" ht="16.5" customHeight="1">
      <c r="A157" s="38"/>
      <c r="B157" s="39"/>
      <c r="C157" s="228" t="s">
        <v>8</v>
      </c>
      <c r="D157" s="228" t="s">
        <v>213</v>
      </c>
      <c r="E157" s="229" t="s">
        <v>1561</v>
      </c>
      <c r="F157" s="230" t="s">
        <v>1562</v>
      </c>
      <c r="G157" s="231" t="s">
        <v>1106</v>
      </c>
      <c r="H157" s="232">
        <v>1</v>
      </c>
      <c r="I157" s="233"/>
      <c r="J157" s="234">
        <f>ROUND(I157*H157,2)</f>
        <v>0</v>
      </c>
      <c r="K157" s="235"/>
      <c r="L157" s="44"/>
      <c r="M157" s="236" t="s">
        <v>1</v>
      </c>
      <c r="N157" s="237" t="s">
        <v>39</v>
      </c>
      <c r="O157" s="91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1521</v>
      </c>
      <c r="AT157" s="240" t="s">
        <v>213</v>
      </c>
      <c r="AU157" s="240" t="s">
        <v>84</v>
      </c>
      <c r="AY157" s="17" t="s">
        <v>211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82</v>
      </c>
      <c r="BK157" s="241">
        <f>ROUND(I157*H157,2)</f>
        <v>0</v>
      </c>
      <c r="BL157" s="17" t="s">
        <v>1521</v>
      </c>
      <c r="BM157" s="240" t="s">
        <v>2014</v>
      </c>
    </row>
    <row r="158" spans="1:63" s="12" customFormat="1" ht="22.8" customHeight="1">
      <c r="A158" s="12"/>
      <c r="B158" s="212"/>
      <c r="C158" s="213"/>
      <c r="D158" s="214" t="s">
        <v>73</v>
      </c>
      <c r="E158" s="226" t="s">
        <v>1019</v>
      </c>
      <c r="F158" s="226" t="s">
        <v>1020</v>
      </c>
      <c r="G158" s="213"/>
      <c r="H158" s="213"/>
      <c r="I158" s="216"/>
      <c r="J158" s="227">
        <f>BK158</f>
        <v>0</v>
      </c>
      <c r="K158" s="213"/>
      <c r="L158" s="218"/>
      <c r="M158" s="219"/>
      <c r="N158" s="220"/>
      <c r="O158" s="220"/>
      <c r="P158" s="221">
        <f>SUM(P159:P173)</f>
        <v>0</v>
      </c>
      <c r="Q158" s="220"/>
      <c r="R158" s="221">
        <f>SUM(R159:R173)</f>
        <v>0.22325578000000001</v>
      </c>
      <c r="S158" s="220"/>
      <c r="T158" s="222">
        <f>SUM(T159:T173)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3" t="s">
        <v>84</v>
      </c>
      <c r="AT158" s="224" t="s">
        <v>73</v>
      </c>
      <c r="AU158" s="224" t="s">
        <v>82</v>
      </c>
      <c r="AY158" s="223" t="s">
        <v>211</v>
      </c>
      <c r="BK158" s="225">
        <f>SUM(BK159:BK173)</f>
        <v>0</v>
      </c>
    </row>
    <row r="159" spans="1:65" s="2" customFormat="1" ht="33" customHeight="1">
      <c r="A159" s="38"/>
      <c r="B159" s="39"/>
      <c r="C159" s="228" t="s">
        <v>289</v>
      </c>
      <c r="D159" s="228" t="s">
        <v>213</v>
      </c>
      <c r="E159" s="229" t="s">
        <v>1022</v>
      </c>
      <c r="F159" s="230" t="s">
        <v>1023</v>
      </c>
      <c r="G159" s="231" t="s">
        <v>292</v>
      </c>
      <c r="H159" s="232">
        <v>20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39</v>
      </c>
      <c r="O159" s="91"/>
      <c r="P159" s="238">
        <f>O159*H159</f>
        <v>0</v>
      </c>
      <c r="Q159" s="238">
        <v>0.00125</v>
      </c>
      <c r="R159" s="238">
        <f>Q159*H159</f>
        <v>0.025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310</v>
      </c>
      <c r="AT159" s="240" t="s">
        <v>213</v>
      </c>
      <c r="AU159" s="240" t="s">
        <v>84</v>
      </c>
      <c r="AY159" s="17" t="s">
        <v>211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82</v>
      </c>
      <c r="BK159" s="241">
        <f>ROUND(I159*H159,2)</f>
        <v>0</v>
      </c>
      <c r="BL159" s="17" t="s">
        <v>310</v>
      </c>
      <c r="BM159" s="240" t="s">
        <v>2015</v>
      </c>
    </row>
    <row r="160" spans="1:65" s="2" customFormat="1" ht="16.5" customHeight="1">
      <c r="A160" s="38"/>
      <c r="B160" s="39"/>
      <c r="C160" s="280" t="s">
        <v>298</v>
      </c>
      <c r="D160" s="280" t="s">
        <v>258</v>
      </c>
      <c r="E160" s="281" t="s">
        <v>1565</v>
      </c>
      <c r="F160" s="282" t="s">
        <v>1566</v>
      </c>
      <c r="G160" s="283" t="s">
        <v>292</v>
      </c>
      <c r="H160" s="284">
        <v>26.818</v>
      </c>
      <c r="I160" s="285"/>
      <c r="J160" s="286">
        <f>ROUND(I160*H160,2)</f>
        <v>0</v>
      </c>
      <c r="K160" s="287"/>
      <c r="L160" s="288"/>
      <c r="M160" s="289" t="s">
        <v>1</v>
      </c>
      <c r="N160" s="290" t="s">
        <v>39</v>
      </c>
      <c r="O160" s="91"/>
      <c r="P160" s="238">
        <f>O160*H160</f>
        <v>0</v>
      </c>
      <c r="Q160" s="238">
        <v>0.006</v>
      </c>
      <c r="R160" s="238">
        <f>Q160*H160</f>
        <v>0.16090800000000002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468</v>
      </c>
      <c r="AT160" s="240" t="s">
        <v>258</v>
      </c>
      <c r="AU160" s="240" t="s">
        <v>84</v>
      </c>
      <c r="AY160" s="17" t="s">
        <v>211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82</v>
      </c>
      <c r="BK160" s="241">
        <f>ROUND(I160*H160,2)</f>
        <v>0</v>
      </c>
      <c r="BL160" s="17" t="s">
        <v>310</v>
      </c>
      <c r="BM160" s="240" t="s">
        <v>2016</v>
      </c>
    </row>
    <row r="161" spans="1:51" s="14" customFormat="1" ht="12">
      <c r="A161" s="14"/>
      <c r="B161" s="258"/>
      <c r="C161" s="259"/>
      <c r="D161" s="249" t="s">
        <v>221</v>
      </c>
      <c r="E161" s="260" t="s">
        <v>1</v>
      </c>
      <c r="F161" s="261" t="s">
        <v>2017</v>
      </c>
      <c r="G161" s="259"/>
      <c r="H161" s="262">
        <v>26.818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8" t="s">
        <v>221</v>
      </c>
      <c r="AU161" s="268" t="s">
        <v>84</v>
      </c>
      <c r="AV161" s="14" t="s">
        <v>84</v>
      </c>
      <c r="AW161" s="14" t="s">
        <v>31</v>
      </c>
      <c r="AX161" s="14" t="s">
        <v>82</v>
      </c>
      <c r="AY161" s="268" t="s">
        <v>211</v>
      </c>
    </row>
    <row r="162" spans="1:65" s="2" customFormat="1" ht="16.5" customHeight="1">
      <c r="A162" s="38"/>
      <c r="B162" s="39"/>
      <c r="C162" s="280" t="s">
        <v>303</v>
      </c>
      <c r="D162" s="280" t="s">
        <v>258</v>
      </c>
      <c r="E162" s="281" t="s">
        <v>1569</v>
      </c>
      <c r="F162" s="282" t="s">
        <v>1570</v>
      </c>
      <c r="G162" s="283" t="s">
        <v>313</v>
      </c>
      <c r="H162" s="284">
        <v>20.262</v>
      </c>
      <c r="I162" s="285"/>
      <c r="J162" s="286">
        <f>ROUND(I162*H162,2)</f>
        <v>0</v>
      </c>
      <c r="K162" s="287"/>
      <c r="L162" s="288"/>
      <c r="M162" s="289" t="s">
        <v>1</v>
      </c>
      <c r="N162" s="290" t="s">
        <v>39</v>
      </c>
      <c r="O162" s="91"/>
      <c r="P162" s="238">
        <f>O162*H162</f>
        <v>0</v>
      </c>
      <c r="Q162" s="238">
        <v>0.00038</v>
      </c>
      <c r="R162" s="238">
        <f>Q162*H162</f>
        <v>0.00769956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468</v>
      </c>
      <c r="AT162" s="240" t="s">
        <v>258</v>
      </c>
      <c r="AU162" s="240" t="s">
        <v>84</v>
      </c>
      <c r="AY162" s="17" t="s">
        <v>211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82</v>
      </c>
      <c r="BK162" s="241">
        <f>ROUND(I162*H162,2)</f>
        <v>0</v>
      </c>
      <c r="BL162" s="17" t="s">
        <v>310</v>
      </c>
      <c r="BM162" s="240" t="s">
        <v>2018</v>
      </c>
    </row>
    <row r="163" spans="1:51" s="14" customFormat="1" ht="12">
      <c r="A163" s="14"/>
      <c r="B163" s="258"/>
      <c r="C163" s="259"/>
      <c r="D163" s="249" t="s">
        <v>221</v>
      </c>
      <c r="E163" s="260" t="s">
        <v>1</v>
      </c>
      <c r="F163" s="261" t="s">
        <v>2019</v>
      </c>
      <c r="G163" s="259"/>
      <c r="H163" s="262">
        <v>20.262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8" t="s">
        <v>221</v>
      </c>
      <c r="AU163" s="268" t="s">
        <v>84</v>
      </c>
      <c r="AV163" s="14" t="s">
        <v>84</v>
      </c>
      <c r="AW163" s="14" t="s">
        <v>31</v>
      </c>
      <c r="AX163" s="14" t="s">
        <v>82</v>
      </c>
      <c r="AY163" s="268" t="s">
        <v>211</v>
      </c>
    </row>
    <row r="164" spans="1:65" s="2" customFormat="1" ht="16.5" customHeight="1">
      <c r="A164" s="38"/>
      <c r="B164" s="39"/>
      <c r="C164" s="280" t="s">
        <v>310</v>
      </c>
      <c r="D164" s="280" t="s">
        <v>258</v>
      </c>
      <c r="E164" s="281" t="s">
        <v>1573</v>
      </c>
      <c r="F164" s="282" t="s">
        <v>1574</v>
      </c>
      <c r="G164" s="283" t="s">
        <v>313</v>
      </c>
      <c r="H164" s="284">
        <v>41.716</v>
      </c>
      <c r="I164" s="285"/>
      <c r="J164" s="286">
        <f>ROUND(I164*H164,2)</f>
        <v>0</v>
      </c>
      <c r="K164" s="287"/>
      <c r="L164" s="288"/>
      <c r="M164" s="289" t="s">
        <v>1</v>
      </c>
      <c r="N164" s="290" t="s">
        <v>39</v>
      </c>
      <c r="O164" s="91"/>
      <c r="P164" s="238">
        <f>O164*H164</f>
        <v>0</v>
      </c>
      <c r="Q164" s="238">
        <v>0.00035</v>
      </c>
      <c r="R164" s="238">
        <f>Q164*H164</f>
        <v>0.0146006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468</v>
      </c>
      <c r="AT164" s="240" t="s">
        <v>258</v>
      </c>
      <c r="AU164" s="240" t="s">
        <v>84</v>
      </c>
      <c r="AY164" s="17" t="s">
        <v>211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82</v>
      </c>
      <c r="BK164" s="241">
        <f>ROUND(I164*H164,2)</f>
        <v>0</v>
      </c>
      <c r="BL164" s="17" t="s">
        <v>310</v>
      </c>
      <c r="BM164" s="240" t="s">
        <v>2020</v>
      </c>
    </row>
    <row r="165" spans="1:51" s="14" customFormat="1" ht="12">
      <c r="A165" s="14"/>
      <c r="B165" s="258"/>
      <c r="C165" s="259"/>
      <c r="D165" s="249" t="s">
        <v>221</v>
      </c>
      <c r="E165" s="260" t="s">
        <v>1</v>
      </c>
      <c r="F165" s="261" t="s">
        <v>2021</v>
      </c>
      <c r="G165" s="259"/>
      <c r="H165" s="262">
        <v>41.716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8" t="s">
        <v>221</v>
      </c>
      <c r="AU165" s="268" t="s">
        <v>84</v>
      </c>
      <c r="AV165" s="14" t="s">
        <v>84</v>
      </c>
      <c r="AW165" s="14" t="s">
        <v>31</v>
      </c>
      <c r="AX165" s="14" t="s">
        <v>82</v>
      </c>
      <c r="AY165" s="268" t="s">
        <v>211</v>
      </c>
    </row>
    <row r="166" spans="1:65" s="2" customFormat="1" ht="16.5" customHeight="1">
      <c r="A166" s="38"/>
      <c r="B166" s="39"/>
      <c r="C166" s="280" t="s">
        <v>323</v>
      </c>
      <c r="D166" s="280" t="s">
        <v>258</v>
      </c>
      <c r="E166" s="281" t="s">
        <v>1577</v>
      </c>
      <c r="F166" s="282" t="s">
        <v>1578</v>
      </c>
      <c r="G166" s="283" t="s">
        <v>313</v>
      </c>
      <c r="H166" s="284">
        <v>20.858</v>
      </c>
      <c r="I166" s="285"/>
      <c r="J166" s="286">
        <f>ROUND(I166*H166,2)</f>
        <v>0</v>
      </c>
      <c r="K166" s="287"/>
      <c r="L166" s="288"/>
      <c r="M166" s="289" t="s">
        <v>1</v>
      </c>
      <c r="N166" s="290" t="s">
        <v>39</v>
      </c>
      <c r="O166" s="91"/>
      <c r="P166" s="238">
        <f>O166*H166</f>
        <v>0</v>
      </c>
      <c r="Q166" s="238">
        <v>0.00035</v>
      </c>
      <c r="R166" s="238">
        <f>Q166*H166</f>
        <v>0.0073003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468</v>
      </c>
      <c r="AT166" s="240" t="s">
        <v>258</v>
      </c>
      <c r="AU166" s="240" t="s">
        <v>84</v>
      </c>
      <c r="AY166" s="17" t="s">
        <v>211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7" t="s">
        <v>82</v>
      </c>
      <c r="BK166" s="241">
        <f>ROUND(I166*H166,2)</f>
        <v>0</v>
      </c>
      <c r="BL166" s="17" t="s">
        <v>310</v>
      </c>
      <c r="BM166" s="240" t="s">
        <v>2022</v>
      </c>
    </row>
    <row r="167" spans="1:51" s="14" customFormat="1" ht="12">
      <c r="A167" s="14"/>
      <c r="B167" s="258"/>
      <c r="C167" s="259"/>
      <c r="D167" s="249" t="s">
        <v>221</v>
      </c>
      <c r="E167" s="260" t="s">
        <v>1</v>
      </c>
      <c r="F167" s="261" t="s">
        <v>2023</v>
      </c>
      <c r="G167" s="259"/>
      <c r="H167" s="262">
        <v>20.858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8" t="s">
        <v>221</v>
      </c>
      <c r="AU167" s="268" t="s">
        <v>84</v>
      </c>
      <c r="AV167" s="14" t="s">
        <v>84</v>
      </c>
      <c r="AW167" s="14" t="s">
        <v>31</v>
      </c>
      <c r="AX167" s="14" t="s">
        <v>82</v>
      </c>
      <c r="AY167" s="268" t="s">
        <v>211</v>
      </c>
    </row>
    <row r="168" spans="1:65" s="2" customFormat="1" ht="16.5" customHeight="1">
      <c r="A168" s="38"/>
      <c r="B168" s="39"/>
      <c r="C168" s="280" t="s">
        <v>337</v>
      </c>
      <c r="D168" s="280" t="s">
        <v>258</v>
      </c>
      <c r="E168" s="281" t="s">
        <v>1581</v>
      </c>
      <c r="F168" s="282" t="s">
        <v>1582</v>
      </c>
      <c r="G168" s="283" t="s">
        <v>313</v>
      </c>
      <c r="H168" s="284">
        <v>11.919</v>
      </c>
      <c r="I168" s="285"/>
      <c r="J168" s="286">
        <f>ROUND(I168*H168,2)</f>
        <v>0</v>
      </c>
      <c r="K168" s="287"/>
      <c r="L168" s="288"/>
      <c r="M168" s="289" t="s">
        <v>1</v>
      </c>
      <c r="N168" s="290" t="s">
        <v>39</v>
      </c>
      <c r="O168" s="91"/>
      <c r="P168" s="238">
        <f>O168*H168</f>
        <v>0</v>
      </c>
      <c r="Q168" s="238">
        <v>0.0005</v>
      </c>
      <c r="R168" s="238">
        <f>Q168*H168</f>
        <v>0.0059595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468</v>
      </c>
      <c r="AT168" s="240" t="s">
        <v>258</v>
      </c>
      <c r="AU168" s="240" t="s">
        <v>84</v>
      </c>
      <c r="AY168" s="17" t="s">
        <v>211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82</v>
      </c>
      <c r="BK168" s="241">
        <f>ROUND(I168*H168,2)</f>
        <v>0</v>
      </c>
      <c r="BL168" s="17" t="s">
        <v>310</v>
      </c>
      <c r="BM168" s="240" t="s">
        <v>2024</v>
      </c>
    </row>
    <row r="169" spans="1:51" s="14" customFormat="1" ht="12">
      <c r="A169" s="14"/>
      <c r="B169" s="258"/>
      <c r="C169" s="259"/>
      <c r="D169" s="249" t="s">
        <v>221</v>
      </c>
      <c r="E169" s="260" t="s">
        <v>1</v>
      </c>
      <c r="F169" s="261" t="s">
        <v>2025</v>
      </c>
      <c r="G169" s="259"/>
      <c r="H169" s="262">
        <v>11.919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8" t="s">
        <v>221</v>
      </c>
      <c r="AU169" s="268" t="s">
        <v>84</v>
      </c>
      <c r="AV169" s="14" t="s">
        <v>84</v>
      </c>
      <c r="AW169" s="14" t="s">
        <v>31</v>
      </c>
      <c r="AX169" s="14" t="s">
        <v>82</v>
      </c>
      <c r="AY169" s="268" t="s">
        <v>211</v>
      </c>
    </row>
    <row r="170" spans="1:65" s="2" customFormat="1" ht="16.5" customHeight="1">
      <c r="A170" s="38"/>
      <c r="B170" s="39"/>
      <c r="C170" s="280" t="s">
        <v>361</v>
      </c>
      <c r="D170" s="280" t="s">
        <v>258</v>
      </c>
      <c r="E170" s="281" t="s">
        <v>1585</v>
      </c>
      <c r="F170" s="282" t="s">
        <v>1586</v>
      </c>
      <c r="G170" s="283" t="s">
        <v>274</v>
      </c>
      <c r="H170" s="284">
        <v>29.797</v>
      </c>
      <c r="I170" s="285"/>
      <c r="J170" s="286">
        <f>ROUND(I170*H170,2)</f>
        <v>0</v>
      </c>
      <c r="K170" s="287"/>
      <c r="L170" s="288"/>
      <c r="M170" s="289" t="s">
        <v>1</v>
      </c>
      <c r="N170" s="290" t="s">
        <v>39</v>
      </c>
      <c r="O170" s="91"/>
      <c r="P170" s="238">
        <f>O170*H170</f>
        <v>0</v>
      </c>
      <c r="Q170" s="238">
        <v>4E-05</v>
      </c>
      <c r="R170" s="238">
        <f>Q170*H170</f>
        <v>0.0011918800000000002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468</v>
      </c>
      <c r="AT170" s="240" t="s">
        <v>258</v>
      </c>
      <c r="AU170" s="240" t="s">
        <v>84</v>
      </c>
      <c r="AY170" s="17" t="s">
        <v>211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82</v>
      </c>
      <c r="BK170" s="241">
        <f>ROUND(I170*H170,2)</f>
        <v>0</v>
      </c>
      <c r="BL170" s="17" t="s">
        <v>310</v>
      </c>
      <c r="BM170" s="240" t="s">
        <v>2026</v>
      </c>
    </row>
    <row r="171" spans="1:51" s="14" customFormat="1" ht="12">
      <c r="A171" s="14"/>
      <c r="B171" s="258"/>
      <c r="C171" s="259"/>
      <c r="D171" s="249" t="s">
        <v>221</v>
      </c>
      <c r="E171" s="260" t="s">
        <v>1</v>
      </c>
      <c r="F171" s="261" t="s">
        <v>2027</v>
      </c>
      <c r="G171" s="259"/>
      <c r="H171" s="262">
        <v>29.797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8" t="s">
        <v>221</v>
      </c>
      <c r="AU171" s="268" t="s">
        <v>84</v>
      </c>
      <c r="AV171" s="14" t="s">
        <v>84</v>
      </c>
      <c r="AW171" s="14" t="s">
        <v>31</v>
      </c>
      <c r="AX171" s="14" t="s">
        <v>82</v>
      </c>
      <c r="AY171" s="268" t="s">
        <v>211</v>
      </c>
    </row>
    <row r="172" spans="1:65" s="2" customFormat="1" ht="16.5" customHeight="1">
      <c r="A172" s="38"/>
      <c r="B172" s="39"/>
      <c r="C172" s="280" t="s">
        <v>366</v>
      </c>
      <c r="D172" s="280" t="s">
        <v>258</v>
      </c>
      <c r="E172" s="281" t="s">
        <v>1589</v>
      </c>
      <c r="F172" s="282" t="s">
        <v>1590</v>
      </c>
      <c r="G172" s="283" t="s">
        <v>274</v>
      </c>
      <c r="H172" s="284">
        <v>29.797</v>
      </c>
      <c r="I172" s="285"/>
      <c r="J172" s="286">
        <f>ROUND(I172*H172,2)</f>
        <v>0</v>
      </c>
      <c r="K172" s="287"/>
      <c r="L172" s="288"/>
      <c r="M172" s="289" t="s">
        <v>1</v>
      </c>
      <c r="N172" s="290" t="s">
        <v>39</v>
      </c>
      <c r="O172" s="91"/>
      <c r="P172" s="238">
        <f>O172*H172</f>
        <v>0</v>
      </c>
      <c r="Q172" s="238">
        <v>2E-05</v>
      </c>
      <c r="R172" s="238">
        <f>Q172*H172</f>
        <v>0.0005959400000000001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468</v>
      </c>
      <c r="AT172" s="240" t="s">
        <v>258</v>
      </c>
      <c r="AU172" s="240" t="s">
        <v>84</v>
      </c>
      <c r="AY172" s="17" t="s">
        <v>211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7" t="s">
        <v>82</v>
      </c>
      <c r="BK172" s="241">
        <f>ROUND(I172*H172,2)</f>
        <v>0</v>
      </c>
      <c r="BL172" s="17" t="s">
        <v>310</v>
      </c>
      <c r="BM172" s="240" t="s">
        <v>2028</v>
      </c>
    </row>
    <row r="173" spans="1:51" s="14" customFormat="1" ht="12">
      <c r="A173" s="14"/>
      <c r="B173" s="258"/>
      <c r="C173" s="259"/>
      <c r="D173" s="249" t="s">
        <v>221</v>
      </c>
      <c r="E173" s="260" t="s">
        <v>1</v>
      </c>
      <c r="F173" s="261" t="s">
        <v>2027</v>
      </c>
      <c r="G173" s="259"/>
      <c r="H173" s="262">
        <v>29.797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8" t="s">
        <v>221</v>
      </c>
      <c r="AU173" s="268" t="s">
        <v>84</v>
      </c>
      <c r="AV173" s="14" t="s">
        <v>84</v>
      </c>
      <c r="AW173" s="14" t="s">
        <v>31</v>
      </c>
      <c r="AX173" s="14" t="s">
        <v>82</v>
      </c>
      <c r="AY173" s="268" t="s">
        <v>211</v>
      </c>
    </row>
    <row r="174" spans="1:63" s="12" customFormat="1" ht="22.8" customHeight="1">
      <c r="A174" s="12"/>
      <c r="B174" s="212"/>
      <c r="C174" s="213"/>
      <c r="D174" s="214" t="s">
        <v>73</v>
      </c>
      <c r="E174" s="226" t="s">
        <v>1592</v>
      </c>
      <c r="F174" s="226" t="s">
        <v>1593</v>
      </c>
      <c r="G174" s="213"/>
      <c r="H174" s="213"/>
      <c r="I174" s="216"/>
      <c r="J174" s="227">
        <f>BK174</f>
        <v>0</v>
      </c>
      <c r="K174" s="213"/>
      <c r="L174" s="218"/>
      <c r="M174" s="219"/>
      <c r="N174" s="220"/>
      <c r="O174" s="220"/>
      <c r="P174" s="221">
        <f>SUM(P175:P187)</f>
        <v>0</v>
      </c>
      <c r="Q174" s="220"/>
      <c r="R174" s="221">
        <f>SUM(R175:R187)</f>
        <v>0.3146</v>
      </c>
      <c r="S174" s="220"/>
      <c r="T174" s="222">
        <f>SUM(T175:T187)</f>
        <v>0.056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3" t="s">
        <v>84</v>
      </c>
      <c r="AT174" s="224" t="s">
        <v>73</v>
      </c>
      <c r="AU174" s="224" t="s">
        <v>82</v>
      </c>
      <c r="AY174" s="223" t="s">
        <v>211</v>
      </c>
      <c r="BK174" s="225">
        <f>SUM(BK175:BK187)</f>
        <v>0</v>
      </c>
    </row>
    <row r="175" spans="1:65" s="2" customFormat="1" ht="24.15" customHeight="1">
      <c r="A175" s="38"/>
      <c r="B175" s="39"/>
      <c r="C175" s="228" t="s">
        <v>7</v>
      </c>
      <c r="D175" s="228" t="s">
        <v>213</v>
      </c>
      <c r="E175" s="229" t="s">
        <v>1594</v>
      </c>
      <c r="F175" s="230" t="s">
        <v>1595</v>
      </c>
      <c r="G175" s="231" t="s">
        <v>292</v>
      </c>
      <c r="H175" s="232">
        <v>20</v>
      </c>
      <c r="I175" s="233"/>
      <c r="J175" s="234">
        <f>ROUND(I175*H175,2)</f>
        <v>0</v>
      </c>
      <c r="K175" s="235"/>
      <c r="L175" s="44"/>
      <c r="M175" s="236" t="s">
        <v>1</v>
      </c>
      <c r="N175" s="237" t="s">
        <v>39</v>
      </c>
      <c r="O175" s="91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310</v>
      </c>
      <c r="AT175" s="240" t="s">
        <v>213</v>
      </c>
      <c r="AU175" s="240" t="s">
        <v>84</v>
      </c>
      <c r="AY175" s="17" t="s">
        <v>211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82</v>
      </c>
      <c r="BK175" s="241">
        <f>ROUND(I175*H175,2)</f>
        <v>0</v>
      </c>
      <c r="BL175" s="17" t="s">
        <v>310</v>
      </c>
      <c r="BM175" s="240" t="s">
        <v>2029</v>
      </c>
    </row>
    <row r="176" spans="1:65" s="2" customFormat="1" ht="16.5" customHeight="1">
      <c r="A176" s="38"/>
      <c r="B176" s="39"/>
      <c r="C176" s="228" t="s">
        <v>390</v>
      </c>
      <c r="D176" s="228" t="s">
        <v>213</v>
      </c>
      <c r="E176" s="229" t="s">
        <v>1597</v>
      </c>
      <c r="F176" s="230" t="s">
        <v>1598</v>
      </c>
      <c r="G176" s="231" t="s">
        <v>292</v>
      </c>
      <c r="H176" s="232">
        <v>20</v>
      </c>
      <c r="I176" s="233"/>
      <c r="J176" s="234">
        <f>ROUND(I176*H176,2)</f>
        <v>0</v>
      </c>
      <c r="K176" s="235"/>
      <c r="L176" s="44"/>
      <c r="M176" s="236" t="s">
        <v>1</v>
      </c>
      <c r="N176" s="237" t="s">
        <v>39</v>
      </c>
      <c r="O176" s="91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310</v>
      </c>
      <c r="AT176" s="240" t="s">
        <v>213</v>
      </c>
      <c r="AU176" s="240" t="s">
        <v>84</v>
      </c>
      <c r="AY176" s="17" t="s">
        <v>211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7" t="s">
        <v>82</v>
      </c>
      <c r="BK176" s="241">
        <f>ROUND(I176*H176,2)</f>
        <v>0</v>
      </c>
      <c r="BL176" s="17" t="s">
        <v>310</v>
      </c>
      <c r="BM176" s="240" t="s">
        <v>2030</v>
      </c>
    </row>
    <row r="177" spans="1:65" s="2" customFormat="1" ht="24.15" customHeight="1">
      <c r="A177" s="38"/>
      <c r="B177" s="39"/>
      <c r="C177" s="228" t="s">
        <v>396</v>
      </c>
      <c r="D177" s="228" t="s">
        <v>213</v>
      </c>
      <c r="E177" s="229" t="s">
        <v>1600</v>
      </c>
      <c r="F177" s="230" t="s">
        <v>1601</v>
      </c>
      <c r="G177" s="231" t="s">
        <v>292</v>
      </c>
      <c r="H177" s="232">
        <v>20</v>
      </c>
      <c r="I177" s="233"/>
      <c r="J177" s="234">
        <f>ROUND(I177*H177,2)</f>
        <v>0</v>
      </c>
      <c r="K177" s="235"/>
      <c r="L177" s="44"/>
      <c r="M177" s="236" t="s">
        <v>1</v>
      </c>
      <c r="N177" s="237" t="s">
        <v>39</v>
      </c>
      <c r="O177" s="91"/>
      <c r="P177" s="238">
        <f>O177*H177</f>
        <v>0</v>
      </c>
      <c r="Q177" s="238">
        <v>0.0002</v>
      </c>
      <c r="R177" s="238">
        <f>Q177*H177</f>
        <v>0.004</v>
      </c>
      <c r="S177" s="238">
        <v>0</v>
      </c>
      <c r="T177" s="23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0" t="s">
        <v>310</v>
      </c>
      <c r="AT177" s="240" t="s">
        <v>213</v>
      </c>
      <c r="AU177" s="240" t="s">
        <v>84</v>
      </c>
      <c r="AY177" s="17" t="s">
        <v>211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7" t="s">
        <v>82</v>
      </c>
      <c r="BK177" s="241">
        <f>ROUND(I177*H177,2)</f>
        <v>0</v>
      </c>
      <c r="BL177" s="17" t="s">
        <v>310</v>
      </c>
      <c r="BM177" s="240" t="s">
        <v>2031</v>
      </c>
    </row>
    <row r="178" spans="1:65" s="2" customFormat="1" ht="16.5" customHeight="1">
      <c r="A178" s="38"/>
      <c r="B178" s="39"/>
      <c r="C178" s="228" t="s">
        <v>420</v>
      </c>
      <c r="D178" s="228" t="s">
        <v>213</v>
      </c>
      <c r="E178" s="229" t="s">
        <v>1603</v>
      </c>
      <c r="F178" s="230" t="s">
        <v>1604</v>
      </c>
      <c r="G178" s="231" t="s">
        <v>292</v>
      </c>
      <c r="H178" s="232">
        <v>20</v>
      </c>
      <c r="I178" s="233"/>
      <c r="J178" s="234">
        <f>ROUND(I178*H178,2)</f>
        <v>0</v>
      </c>
      <c r="K178" s="235"/>
      <c r="L178" s="44"/>
      <c r="M178" s="236" t="s">
        <v>1</v>
      </c>
      <c r="N178" s="237" t="s">
        <v>39</v>
      </c>
      <c r="O178" s="91"/>
      <c r="P178" s="238">
        <f>O178*H178</f>
        <v>0</v>
      </c>
      <c r="Q178" s="238">
        <v>0.015</v>
      </c>
      <c r="R178" s="238">
        <f>Q178*H178</f>
        <v>0.3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310</v>
      </c>
      <c r="AT178" s="240" t="s">
        <v>213</v>
      </c>
      <c r="AU178" s="240" t="s">
        <v>84</v>
      </c>
      <c r="AY178" s="17" t="s">
        <v>211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82</v>
      </c>
      <c r="BK178" s="241">
        <f>ROUND(I178*H178,2)</f>
        <v>0</v>
      </c>
      <c r="BL178" s="17" t="s">
        <v>310</v>
      </c>
      <c r="BM178" s="240" t="s">
        <v>2032</v>
      </c>
    </row>
    <row r="179" spans="1:65" s="2" customFormat="1" ht="24.15" customHeight="1">
      <c r="A179" s="38"/>
      <c r="B179" s="39"/>
      <c r="C179" s="228" t="s">
        <v>440</v>
      </c>
      <c r="D179" s="228" t="s">
        <v>213</v>
      </c>
      <c r="E179" s="229" t="s">
        <v>1606</v>
      </c>
      <c r="F179" s="230" t="s">
        <v>1607</v>
      </c>
      <c r="G179" s="231" t="s">
        <v>292</v>
      </c>
      <c r="H179" s="232">
        <v>20</v>
      </c>
      <c r="I179" s="233"/>
      <c r="J179" s="234">
        <f>ROUND(I179*H179,2)</f>
        <v>0</v>
      </c>
      <c r="K179" s="235"/>
      <c r="L179" s="44"/>
      <c r="M179" s="236" t="s">
        <v>1</v>
      </c>
      <c r="N179" s="237" t="s">
        <v>39</v>
      </c>
      <c r="O179" s="91"/>
      <c r="P179" s="238">
        <f>O179*H179</f>
        <v>0</v>
      </c>
      <c r="Q179" s="238">
        <v>0</v>
      </c>
      <c r="R179" s="238">
        <f>Q179*H179</f>
        <v>0</v>
      </c>
      <c r="S179" s="238">
        <v>0.0025</v>
      </c>
      <c r="T179" s="239">
        <f>S179*H179</f>
        <v>0.05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310</v>
      </c>
      <c r="AT179" s="240" t="s">
        <v>213</v>
      </c>
      <c r="AU179" s="240" t="s">
        <v>84</v>
      </c>
      <c r="AY179" s="17" t="s">
        <v>211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82</v>
      </c>
      <c r="BK179" s="241">
        <f>ROUND(I179*H179,2)</f>
        <v>0</v>
      </c>
      <c r="BL179" s="17" t="s">
        <v>310</v>
      </c>
      <c r="BM179" s="240" t="s">
        <v>2033</v>
      </c>
    </row>
    <row r="180" spans="1:65" s="2" customFormat="1" ht="16.5" customHeight="1">
      <c r="A180" s="38"/>
      <c r="B180" s="39"/>
      <c r="C180" s="228" t="s">
        <v>444</v>
      </c>
      <c r="D180" s="228" t="s">
        <v>213</v>
      </c>
      <c r="E180" s="229" t="s">
        <v>1609</v>
      </c>
      <c r="F180" s="230" t="s">
        <v>1610</v>
      </c>
      <c r="G180" s="231" t="s">
        <v>292</v>
      </c>
      <c r="H180" s="232">
        <v>20</v>
      </c>
      <c r="I180" s="233"/>
      <c r="J180" s="234">
        <f>ROUND(I180*H180,2)</f>
        <v>0</v>
      </c>
      <c r="K180" s="235"/>
      <c r="L180" s="44"/>
      <c r="M180" s="236" t="s">
        <v>1</v>
      </c>
      <c r="N180" s="237" t="s">
        <v>39</v>
      </c>
      <c r="O180" s="91"/>
      <c r="P180" s="238">
        <f>O180*H180</f>
        <v>0</v>
      </c>
      <c r="Q180" s="238">
        <v>0.0003</v>
      </c>
      <c r="R180" s="238">
        <f>Q180*H180</f>
        <v>0.005999999999999999</v>
      </c>
      <c r="S180" s="238">
        <v>0</v>
      </c>
      <c r="T180" s="23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0" t="s">
        <v>310</v>
      </c>
      <c r="AT180" s="240" t="s">
        <v>213</v>
      </c>
      <c r="AU180" s="240" t="s">
        <v>84</v>
      </c>
      <c r="AY180" s="17" t="s">
        <v>211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7" t="s">
        <v>82</v>
      </c>
      <c r="BK180" s="241">
        <f>ROUND(I180*H180,2)</f>
        <v>0</v>
      </c>
      <c r="BL180" s="17" t="s">
        <v>310</v>
      </c>
      <c r="BM180" s="240" t="s">
        <v>2034</v>
      </c>
    </row>
    <row r="181" spans="1:65" s="2" customFormat="1" ht="16.5" customHeight="1">
      <c r="A181" s="38"/>
      <c r="B181" s="39"/>
      <c r="C181" s="280" t="s">
        <v>453</v>
      </c>
      <c r="D181" s="280" t="s">
        <v>258</v>
      </c>
      <c r="E181" s="281" t="s">
        <v>1612</v>
      </c>
      <c r="F181" s="282" t="s">
        <v>1613</v>
      </c>
      <c r="G181" s="283" t="s">
        <v>313</v>
      </c>
      <c r="H181" s="284">
        <v>20</v>
      </c>
      <c r="I181" s="285"/>
      <c r="J181" s="286">
        <f>ROUND(I181*H181,2)</f>
        <v>0</v>
      </c>
      <c r="K181" s="287"/>
      <c r="L181" s="288"/>
      <c r="M181" s="289" t="s">
        <v>1</v>
      </c>
      <c r="N181" s="290" t="s">
        <v>39</v>
      </c>
      <c r="O181" s="91"/>
      <c r="P181" s="238">
        <f>O181*H181</f>
        <v>0</v>
      </c>
      <c r="Q181" s="238">
        <v>0.00022</v>
      </c>
      <c r="R181" s="238">
        <f>Q181*H181</f>
        <v>0.0044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468</v>
      </c>
      <c r="AT181" s="240" t="s">
        <v>258</v>
      </c>
      <c r="AU181" s="240" t="s">
        <v>84</v>
      </c>
      <c r="AY181" s="17" t="s">
        <v>211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82</v>
      </c>
      <c r="BK181" s="241">
        <f>ROUND(I181*H181,2)</f>
        <v>0</v>
      </c>
      <c r="BL181" s="17" t="s">
        <v>310</v>
      </c>
      <c r="BM181" s="240" t="s">
        <v>2035</v>
      </c>
    </row>
    <row r="182" spans="1:51" s="14" customFormat="1" ht="12">
      <c r="A182" s="14"/>
      <c r="B182" s="258"/>
      <c r="C182" s="259"/>
      <c r="D182" s="249" t="s">
        <v>221</v>
      </c>
      <c r="E182" s="260" t="s">
        <v>1</v>
      </c>
      <c r="F182" s="261" t="s">
        <v>2036</v>
      </c>
      <c r="G182" s="259"/>
      <c r="H182" s="262">
        <v>20</v>
      </c>
      <c r="I182" s="263"/>
      <c r="J182" s="259"/>
      <c r="K182" s="259"/>
      <c r="L182" s="264"/>
      <c r="M182" s="265"/>
      <c r="N182" s="266"/>
      <c r="O182" s="266"/>
      <c r="P182" s="266"/>
      <c r="Q182" s="266"/>
      <c r="R182" s="266"/>
      <c r="S182" s="266"/>
      <c r="T182" s="26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8" t="s">
        <v>221</v>
      </c>
      <c r="AU182" s="268" t="s">
        <v>84</v>
      </c>
      <c r="AV182" s="14" t="s">
        <v>84</v>
      </c>
      <c r="AW182" s="14" t="s">
        <v>31</v>
      </c>
      <c r="AX182" s="14" t="s">
        <v>82</v>
      </c>
      <c r="AY182" s="268" t="s">
        <v>211</v>
      </c>
    </row>
    <row r="183" spans="1:65" s="2" customFormat="1" ht="24.15" customHeight="1">
      <c r="A183" s="38"/>
      <c r="B183" s="39"/>
      <c r="C183" s="228" t="s">
        <v>460</v>
      </c>
      <c r="D183" s="228" t="s">
        <v>213</v>
      </c>
      <c r="E183" s="229" t="s">
        <v>1616</v>
      </c>
      <c r="F183" s="230" t="s">
        <v>1617</v>
      </c>
      <c r="G183" s="231" t="s">
        <v>313</v>
      </c>
      <c r="H183" s="232">
        <v>8</v>
      </c>
      <c r="I183" s="233"/>
      <c r="J183" s="234">
        <f>ROUND(I183*H183,2)</f>
        <v>0</v>
      </c>
      <c r="K183" s="235"/>
      <c r="L183" s="44"/>
      <c r="M183" s="236" t="s">
        <v>1</v>
      </c>
      <c r="N183" s="237" t="s">
        <v>39</v>
      </c>
      <c r="O183" s="91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310</v>
      </c>
      <c r="AT183" s="240" t="s">
        <v>213</v>
      </c>
      <c r="AU183" s="240" t="s">
        <v>84</v>
      </c>
      <c r="AY183" s="17" t="s">
        <v>211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82</v>
      </c>
      <c r="BK183" s="241">
        <f>ROUND(I183*H183,2)</f>
        <v>0</v>
      </c>
      <c r="BL183" s="17" t="s">
        <v>310</v>
      </c>
      <c r="BM183" s="240" t="s">
        <v>2037</v>
      </c>
    </row>
    <row r="184" spans="1:65" s="2" customFormat="1" ht="21.75" customHeight="1">
      <c r="A184" s="38"/>
      <c r="B184" s="39"/>
      <c r="C184" s="228" t="s">
        <v>426</v>
      </c>
      <c r="D184" s="228" t="s">
        <v>213</v>
      </c>
      <c r="E184" s="229" t="s">
        <v>1619</v>
      </c>
      <c r="F184" s="230" t="s">
        <v>1620</v>
      </c>
      <c r="G184" s="231" t="s">
        <v>313</v>
      </c>
      <c r="H184" s="232">
        <v>20</v>
      </c>
      <c r="I184" s="233"/>
      <c r="J184" s="234">
        <f>ROUND(I184*H184,2)</f>
        <v>0</v>
      </c>
      <c r="K184" s="235"/>
      <c r="L184" s="44"/>
      <c r="M184" s="236" t="s">
        <v>1</v>
      </c>
      <c r="N184" s="237" t="s">
        <v>39</v>
      </c>
      <c r="O184" s="91"/>
      <c r="P184" s="238">
        <f>O184*H184</f>
        <v>0</v>
      </c>
      <c r="Q184" s="238">
        <v>0</v>
      </c>
      <c r="R184" s="238">
        <f>Q184*H184</f>
        <v>0</v>
      </c>
      <c r="S184" s="238">
        <v>0.0003</v>
      </c>
      <c r="T184" s="239">
        <f>S184*H184</f>
        <v>0.005999999999999999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0" t="s">
        <v>310</v>
      </c>
      <c r="AT184" s="240" t="s">
        <v>213</v>
      </c>
      <c r="AU184" s="240" t="s">
        <v>84</v>
      </c>
      <c r="AY184" s="17" t="s">
        <v>211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7" t="s">
        <v>82</v>
      </c>
      <c r="BK184" s="241">
        <f>ROUND(I184*H184,2)</f>
        <v>0</v>
      </c>
      <c r="BL184" s="17" t="s">
        <v>310</v>
      </c>
      <c r="BM184" s="240" t="s">
        <v>2038</v>
      </c>
    </row>
    <row r="185" spans="1:65" s="2" customFormat="1" ht="66.75" customHeight="1">
      <c r="A185" s="38"/>
      <c r="B185" s="39"/>
      <c r="C185" s="280" t="s">
        <v>432</v>
      </c>
      <c r="D185" s="280" t="s">
        <v>258</v>
      </c>
      <c r="E185" s="281" t="s">
        <v>1622</v>
      </c>
      <c r="F185" s="282" t="s">
        <v>1623</v>
      </c>
      <c r="G185" s="283" t="s">
        <v>292</v>
      </c>
      <c r="H185" s="284">
        <v>22</v>
      </c>
      <c r="I185" s="285"/>
      <c r="J185" s="286">
        <f>ROUND(I185*H185,2)</f>
        <v>0</v>
      </c>
      <c r="K185" s="287"/>
      <c r="L185" s="288"/>
      <c r="M185" s="289" t="s">
        <v>1</v>
      </c>
      <c r="N185" s="290" t="s">
        <v>39</v>
      </c>
      <c r="O185" s="91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1521</v>
      </c>
      <c r="AT185" s="240" t="s">
        <v>258</v>
      </c>
      <c r="AU185" s="240" t="s">
        <v>84</v>
      </c>
      <c r="AY185" s="17" t="s">
        <v>211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7" t="s">
        <v>82</v>
      </c>
      <c r="BK185" s="241">
        <f>ROUND(I185*H185,2)</f>
        <v>0</v>
      </c>
      <c r="BL185" s="17" t="s">
        <v>1521</v>
      </c>
      <c r="BM185" s="240" t="s">
        <v>2039</v>
      </c>
    </row>
    <row r="186" spans="1:65" s="2" customFormat="1" ht="16.5" customHeight="1">
      <c r="A186" s="38"/>
      <c r="B186" s="39"/>
      <c r="C186" s="228" t="s">
        <v>464</v>
      </c>
      <c r="D186" s="228" t="s">
        <v>213</v>
      </c>
      <c r="E186" s="229" t="s">
        <v>1625</v>
      </c>
      <c r="F186" s="230" t="s">
        <v>1626</v>
      </c>
      <c r="G186" s="231" t="s">
        <v>313</v>
      </c>
      <c r="H186" s="232">
        <v>20</v>
      </c>
      <c r="I186" s="233"/>
      <c r="J186" s="234">
        <f>ROUND(I186*H186,2)</f>
        <v>0</v>
      </c>
      <c r="K186" s="235"/>
      <c r="L186" s="44"/>
      <c r="M186" s="236" t="s">
        <v>1</v>
      </c>
      <c r="N186" s="237" t="s">
        <v>39</v>
      </c>
      <c r="O186" s="91"/>
      <c r="P186" s="238">
        <f>O186*H186</f>
        <v>0</v>
      </c>
      <c r="Q186" s="238">
        <v>1E-05</v>
      </c>
      <c r="R186" s="238">
        <f>Q186*H186</f>
        <v>0.0002</v>
      </c>
      <c r="S186" s="238">
        <v>0</v>
      </c>
      <c r="T186" s="23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310</v>
      </c>
      <c r="AT186" s="240" t="s">
        <v>213</v>
      </c>
      <c r="AU186" s="240" t="s">
        <v>84</v>
      </c>
      <c r="AY186" s="17" t="s">
        <v>211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7" t="s">
        <v>82</v>
      </c>
      <c r="BK186" s="241">
        <f>ROUND(I186*H186,2)</f>
        <v>0</v>
      </c>
      <c r="BL186" s="17" t="s">
        <v>310</v>
      </c>
      <c r="BM186" s="240" t="s">
        <v>2040</v>
      </c>
    </row>
    <row r="187" spans="1:65" s="2" customFormat="1" ht="24.15" customHeight="1">
      <c r="A187" s="38"/>
      <c r="B187" s="39"/>
      <c r="C187" s="228" t="s">
        <v>468</v>
      </c>
      <c r="D187" s="228" t="s">
        <v>213</v>
      </c>
      <c r="E187" s="229" t="s">
        <v>1628</v>
      </c>
      <c r="F187" s="230" t="s">
        <v>1629</v>
      </c>
      <c r="G187" s="231" t="s">
        <v>292</v>
      </c>
      <c r="H187" s="232">
        <v>79</v>
      </c>
      <c r="I187" s="233"/>
      <c r="J187" s="234">
        <f>ROUND(I187*H187,2)</f>
        <v>0</v>
      </c>
      <c r="K187" s="235"/>
      <c r="L187" s="44"/>
      <c r="M187" s="236" t="s">
        <v>1</v>
      </c>
      <c r="N187" s="237" t="s">
        <v>39</v>
      </c>
      <c r="O187" s="91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310</v>
      </c>
      <c r="AT187" s="240" t="s">
        <v>213</v>
      </c>
      <c r="AU187" s="240" t="s">
        <v>84</v>
      </c>
      <c r="AY187" s="17" t="s">
        <v>211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82</v>
      </c>
      <c r="BK187" s="241">
        <f>ROUND(I187*H187,2)</f>
        <v>0</v>
      </c>
      <c r="BL187" s="17" t="s">
        <v>310</v>
      </c>
      <c r="BM187" s="240" t="s">
        <v>2041</v>
      </c>
    </row>
    <row r="188" spans="1:63" s="12" customFormat="1" ht="22.8" customHeight="1">
      <c r="A188" s="12"/>
      <c r="B188" s="212"/>
      <c r="C188" s="213"/>
      <c r="D188" s="214" t="s">
        <v>73</v>
      </c>
      <c r="E188" s="226" t="s">
        <v>1215</v>
      </c>
      <c r="F188" s="226" t="s">
        <v>1216</v>
      </c>
      <c r="G188" s="213"/>
      <c r="H188" s="213"/>
      <c r="I188" s="216"/>
      <c r="J188" s="227">
        <f>BK188</f>
        <v>0</v>
      </c>
      <c r="K188" s="213"/>
      <c r="L188" s="218"/>
      <c r="M188" s="219"/>
      <c r="N188" s="220"/>
      <c r="O188" s="220"/>
      <c r="P188" s="221">
        <f>SUM(P189:P194)</f>
        <v>0</v>
      </c>
      <c r="Q188" s="220"/>
      <c r="R188" s="221">
        <f>SUM(R189:R194)</f>
        <v>0.039760000000000004</v>
      </c>
      <c r="S188" s="220"/>
      <c r="T188" s="222">
        <f>SUM(T189:T194)</f>
        <v>2.0375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3" t="s">
        <v>84</v>
      </c>
      <c r="AT188" s="224" t="s">
        <v>73</v>
      </c>
      <c r="AU188" s="224" t="s">
        <v>82</v>
      </c>
      <c r="AY188" s="223" t="s">
        <v>211</v>
      </c>
      <c r="BK188" s="225">
        <f>SUM(BK189:BK194)</f>
        <v>0</v>
      </c>
    </row>
    <row r="189" spans="1:65" s="2" customFormat="1" ht="16.5" customHeight="1">
      <c r="A189" s="38"/>
      <c r="B189" s="39"/>
      <c r="C189" s="228" t="s">
        <v>473</v>
      </c>
      <c r="D189" s="228" t="s">
        <v>213</v>
      </c>
      <c r="E189" s="229" t="s">
        <v>1222</v>
      </c>
      <c r="F189" s="230" t="s">
        <v>1223</v>
      </c>
      <c r="G189" s="231" t="s">
        <v>292</v>
      </c>
      <c r="H189" s="232">
        <v>2.2</v>
      </c>
      <c r="I189" s="233"/>
      <c r="J189" s="234">
        <f>ROUND(I189*H189,2)</f>
        <v>0</v>
      </c>
      <c r="K189" s="235"/>
      <c r="L189" s="44"/>
      <c r="M189" s="236" t="s">
        <v>1</v>
      </c>
      <c r="N189" s="237" t="s">
        <v>39</v>
      </c>
      <c r="O189" s="91"/>
      <c r="P189" s="238">
        <f>O189*H189</f>
        <v>0</v>
      </c>
      <c r="Q189" s="238">
        <v>0.0003</v>
      </c>
      <c r="R189" s="238">
        <f>Q189*H189</f>
        <v>0.00066</v>
      </c>
      <c r="S189" s="238">
        <v>0</v>
      </c>
      <c r="T189" s="23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310</v>
      </c>
      <c r="AT189" s="240" t="s">
        <v>213</v>
      </c>
      <c r="AU189" s="240" t="s">
        <v>84</v>
      </c>
      <c r="AY189" s="17" t="s">
        <v>211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7" t="s">
        <v>82</v>
      </c>
      <c r="BK189" s="241">
        <f>ROUND(I189*H189,2)</f>
        <v>0</v>
      </c>
      <c r="BL189" s="17" t="s">
        <v>310</v>
      </c>
      <c r="BM189" s="240" t="s">
        <v>2042</v>
      </c>
    </row>
    <row r="190" spans="1:65" s="2" customFormat="1" ht="24.15" customHeight="1">
      <c r="A190" s="38"/>
      <c r="B190" s="39"/>
      <c r="C190" s="228" t="s">
        <v>478</v>
      </c>
      <c r="D190" s="228" t="s">
        <v>213</v>
      </c>
      <c r="E190" s="229" t="s">
        <v>1632</v>
      </c>
      <c r="F190" s="230" t="s">
        <v>1633</v>
      </c>
      <c r="G190" s="231" t="s">
        <v>292</v>
      </c>
      <c r="H190" s="232">
        <v>25</v>
      </c>
      <c r="I190" s="233"/>
      <c r="J190" s="234">
        <f>ROUND(I190*H190,2)</f>
        <v>0</v>
      </c>
      <c r="K190" s="235"/>
      <c r="L190" s="44"/>
      <c r="M190" s="236" t="s">
        <v>1</v>
      </c>
      <c r="N190" s="237" t="s">
        <v>39</v>
      </c>
      <c r="O190" s="91"/>
      <c r="P190" s="238">
        <f>O190*H190</f>
        <v>0</v>
      </c>
      <c r="Q190" s="238">
        <v>0</v>
      </c>
      <c r="R190" s="238">
        <f>Q190*H190</f>
        <v>0</v>
      </c>
      <c r="S190" s="238">
        <v>0.0815</v>
      </c>
      <c r="T190" s="239">
        <f>S190*H190</f>
        <v>2.0375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310</v>
      </c>
      <c r="AT190" s="240" t="s">
        <v>213</v>
      </c>
      <c r="AU190" s="240" t="s">
        <v>84</v>
      </c>
      <c r="AY190" s="17" t="s">
        <v>211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7" t="s">
        <v>82</v>
      </c>
      <c r="BK190" s="241">
        <f>ROUND(I190*H190,2)</f>
        <v>0</v>
      </c>
      <c r="BL190" s="17" t="s">
        <v>310</v>
      </c>
      <c r="BM190" s="240" t="s">
        <v>2043</v>
      </c>
    </row>
    <row r="191" spans="1:65" s="2" customFormat="1" ht="24.15" customHeight="1">
      <c r="A191" s="38"/>
      <c r="B191" s="39"/>
      <c r="C191" s="228" t="s">
        <v>487</v>
      </c>
      <c r="D191" s="228" t="s">
        <v>213</v>
      </c>
      <c r="E191" s="229" t="s">
        <v>1635</v>
      </c>
      <c r="F191" s="230" t="s">
        <v>1636</v>
      </c>
      <c r="G191" s="231" t="s">
        <v>292</v>
      </c>
      <c r="H191" s="232">
        <v>2.2</v>
      </c>
      <c r="I191" s="233"/>
      <c r="J191" s="234">
        <f>ROUND(I191*H191,2)</f>
        <v>0</v>
      </c>
      <c r="K191" s="235"/>
      <c r="L191" s="44"/>
      <c r="M191" s="236" t="s">
        <v>1</v>
      </c>
      <c r="N191" s="237" t="s">
        <v>39</v>
      </c>
      <c r="O191" s="91"/>
      <c r="P191" s="238">
        <f>O191*H191</f>
        <v>0</v>
      </c>
      <c r="Q191" s="238">
        <v>0.0049</v>
      </c>
      <c r="R191" s="238">
        <f>Q191*H191</f>
        <v>0.010780000000000001</v>
      </c>
      <c r="S191" s="238">
        <v>0</v>
      </c>
      <c r="T191" s="23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0" t="s">
        <v>310</v>
      </c>
      <c r="AT191" s="240" t="s">
        <v>213</v>
      </c>
      <c r="AU191" s="240" t="s">
        <v>84</v>
      </c>
      <c r="AY191" s="17" t="s">
        <v>211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7" t="s">
        <v>82</v>
      </c>
      <c r="BK191" s="241">
        <f>ROUND(I191*H191,2)</f>
        <v>0</v>
      </c>
      <c r="BL191" s="17" t="s">
        <v>310</v>
      </c>
      <c r="BM191" s="240" t="s">
        <v>2044</v>
      </c>
    </row>
    <row r="192" spans="1:65" s="2" customFormat="1" ht="16.5" customHeight="1">
      <c r="A192" s="38"/>
      <c r="B192" s="39"/>
      <c r="C192" s="280" t="s">
        <v>499</v>
      </c>
      <c r="D192" s="280" t="s">
        <v>258</v>
      </c>
      <c r="E192" s="281" t="s">
        <v>1254</v>
      </c>
      <c r="F192" s="282" t="s">
        <v>1255</v>
      </c>
      <c r="G192" s="283" t="s">
        <v>292</v>
      </c>
      <c r="H192" s="284">
        <v>2.4</v>
      </c>
      <c r="I192" s="285"/>
      <c r="J192" s="286">
        <f>ROUND(I192*H192,2)</f>
        <v>0</v>
      </c>
      <c r="K192" s="287"/>
      <c r="L192" s="288"/>
      <c r="M192" s="289" t="s">
        <v>1</v>
      </c>
      <c r="N192" s="290" t="s">
        <v>39</v>
      </c>
      <c r="O192" s="91"/>
      <c r="P192" s="238">
        <f>O192*H192</f>
        <v>0</v>
      </c>
      <c r="Q192" s="238">
        <v>0.0118</v>
      </c>
      <c r="R192" s="238">
        <f>Q192*H192</f>
        <v>0.028319999999999998</v>
      </c>
      <c r="S192" s="238">
        <v>0</v>
      </c>
      <c r="T192" s="23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0" t="s">
        <v>468</v>
      </c>
      <c r="AT192" s="240" t="s">
        <v>258</v>
      </c>
      <c r="AU192" s="240" t="s">
        <v>84</v>
      </c>
      <c r="AY192" s="17" t="s">
        <v>211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7" t="s">
        <v>82</v>
      </c>
      <c r="BK192" s="241">
        <f>ROUND(I192*H192,2)</f>
        <v>0</v>
      </c>
      <c r="BL192" s="17" t="s">
        <v>310</v>
      </c>
      <c r="BM192" s="240" t="s">
        <v>2045</v>
      </c>
    </row>
    <row r="193" spans="1:65" s="2" customFormat="1" ht="24.15" customHeight="1">
      <c r="A193" s="38"/>
      <c r="B193" s="39"/>
      <c r="C193" s="228" t="s">
        <v>508</v>
      </c>
      <c r="D193" s="228" t="s">
        <v>213</v>
      </c>
      <c r="E193" s="229" t="s">
        <v>1639</v>
      </c>
      <c r="F193" s="230" t="s">
        <v>1640</v>
      </c>
      <c r="G193" s="231" t="s">
        <v>292</v>
      </c>
      <c r="H193" s="232">
        <v>2.2</v>
      </c>
      <c r="I193" s="233"/>
      <c r="J193" s="234">
        <f>ROUND(I193*H193,2)</f>
        <v>0</v>
      </c>
      <c r="K193" s="235"/>
      <c r="L193" s="44"/>
      <c r="M193" s="236" t="s">
        <v>1</v>
      </c>
      <c r="N193" s="237" t="s">
        <v>39</v>
      </c>
      <c r="O193" s="91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0" t="s">
        <v>310</v>
      </c>
      <c r="AT193" s="240" t="s">
        <v>213</v>
      </c>
      <c r="AU193" s="240" t="s">
        <v>84</v>
      </c>
      <c r="AY193" s="17" t="s">
        <v>211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7" t="s">
        <v>82</v>
      </c>
      <c r="BK193" s="241">
        <f>ROUND(I193*H193,2)</f>
        <v>0</v>
      </c>
      <c r="BL193" s="17" t="s">
        <v>310</v>
      </c>
      <c r="BM193" s="240" t="s">
        <v>2046</v>
      </c>
    </row>
    <row r="194" spans="1:65" s="2" customFormat="1" ht="16.5" customHeight="1">
      <c r="A194" s="38"/>
      <c r="B194" s="39"/>
      <c r="C194" s="228" t="s">
        <v>513</v>
      </c>
      <c r="D194" s="228" t="s">
        <v>213</v>
      </c>
      <c r="E194" s="229" t="s">
        <v>1642</v>
      </c>
      <c r="F194" s="230" t="s">
        <v>1643</v>
      </c>
      <c r="G194" s="231" t="s">
        <v>292</v>
      </c>
      <c r="H194" s="232">
        <v>25</v>
      </c>
      <c r="I194" s="233"/>
      <c r="J194" s="234">
        <f>ROUND(I194*H194,2)</f>
        <v>0</v>
      </c>
      <c r="K194" s="235"/>
      <c r="L194" s="44"/>
      <c r="M194" s="236" t="s">
        <v>1</v>
      </c>
      <c r="N194" s="237" t="s">
        <v>39</v>
      </c>
      <c r="O194" s="91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1521</v>
      </c>
      <c r="AT194" s="240" t="s">
        <v>213</v>
      </c>
      <c r="AU194" s="240" t="s">
        <v>84</v>
      </c>
      <c r="AY194" s="17" t="s">
        <v>211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82</v>
      </c>
      <c r="BK194" s="241">
        <f>ROUND(I194*H194,2)</f>
        <v>0</v>
      </c>
      <c r="BL194" s="17" t="s">
        <v>1521</v>
      </c>
      <c r="BM194" s="240" t="s">
        <v>2047</v>
      </c>
    </row>
    <row r="195" spans="1:63" s="12" customFormat="1" ht="22.8" customHeight="1">
      <c r="A195" s="12"/>
      <c r="B195" s="212"/>
      <c r="C195" s="213"/>
      <c r="D195" s="214" t="s">
        <v>73</v>
      </c>
      <c r="E195" s="226" t="s">
        <v>1284</v>
      </c>
      <c r="F195" s="226" t="s">
        <v>1285</v>
      </c>
      <c r="G195" s="213"/>
      <c r="H195" s="213"/>
      <c r="I195" s="216"/>
      <c r="J195" s="227">
        <f>BK195</f>
        <v>0</v>
      </c>
      <c r="K195" s="213"/>
      <c r="L195" s="218"/>
      <c r="M195" s="219"/>
      <c r="N195" s="220"/>
      <c r="O195" s="220"/>
      <c r="P195" s="221">
        <f>SUM(P196:P198)</f>
        <v>0</v>
      </c>
      <c r="Q195" s="220"/>
      <c r="R195" s="221">
        <f>SUM(R196:R198)</f>
        <v>0.00252</v>
      </c>
      <c r="S195" s="220"/>
      <c r="T195" s="222">
        <f>SUM(T196:T198)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3" t="s">
        <v>84</v>
      </c>
      <c r="AT195" s="224" t="s">
        <v>73</v>
      </c>
      <c r="AU195" s="224" t="s">
        <v>82</v>
      </c>
      <c r="AY195" s="223" t="s">
        <v>211</v>
      </c>
      <c r="BK195" s="225">
        <f>SUM(BK196:BK198)</f>
        <v>0</v>
      </c>
    </row>
    <row r="196" spans="1:65" s="2" customFormat="1" ht="24.15" customHeight="1">
      <c r="A196" s="38"/>
      <c r="B196" s="39"/>
      <c r="C196" s="228" t="s">
        <v>519</v>
      </c>
      <c r="D196" s="228" t="s">
        <v>213</v>
      </c>
      <c r="E196" s="229" t="s">
        <v>1651</v>
      </c>
      <c r="F196" s="230" t="s">
        <v>1652</v>
      </c>
      <c r="G196" s="231" t="s">
        <v>313</v>
      </c>
      <c r="H196" s="232">
        <v>21</v>
      </c>
      <c r="I196" s="233"/>
      <c r="J196" s="234">
        <f>ROUND(I196*H196,2)</f>
        <v>0</v>
      </c>
      <c r="K196" s="235"/>
      <c r="L196" s="44"/>
      <c r="M196" s="236" t="s">
        <v>1</v>
      </c>
      <c r="N196" s="237" t="s">
        <v>39</v>
      </c>
      <c r="O196" s="91"/>
      <c r="P196" s="238">
        <f>O196*H196</f>
        <v>0</v>
      </c>
      <c r="Q196" s="238">
        <v>2E-05</v>
      </c>
      <c r="R196" s="238">
        <f>Q196*H196</f>
        <v>0.00042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310</v>
      </c>
      <c r="AT196" s="240" t="s">
        <v>213</v>
      </c>
      <c r="AU196" s="240" t="s">
        <v>84</v>
      </c>
      <c r="AY196" s="17" t="s">
        <v>211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7" t="s">
        <v>82</v>
      </c>
      <c r="BK196" s="241">
        <f>ROUND(I196*H196,2)</f>
        <v>0</v>
      </c>
      <c r="BL196" s="17" t="s">
        <v>310</v>
      </c>
      <c r="BM196" s="240" t="s">
        <v>2048</v>
      </c>
    </row>
    <row r="197" spans="1:65" s="2" customFormat="1" ht="24.15" customHeight="1">
      <c r="A197" s="38"/>
      <c r="B197" s="39"/>
      <c r="C197" s="228" t="s">
        <v>525</v>
      </c>
      <c r="D197" s="228" t="s">
        <v>213</v>
      </c>
      <c r="E197" s="229" t="s">
        <v>1660</v>
      </c>
      <c r="F197" s="230" t="s">
        <v>1661</v>
      </c>
      <c r="G197" s="231" t="s">
        <v>313</v>
      </c>
      <c r="H197" s="232">
        <v>21</v>
      </c>
      <c r="I197" s="233"/>
      <c r="J197" s="234">
        <f>ROUND(I197*H197,2)</f>
        <v>0</v>
      </c>
      <c r="K197" s="235"/>
      <c r="L197" s="44"/>
      <c r="M197" s="236" t="s">
        <v>1</v>
      </c>
      <c r="N197" s="237" t="s">
        <v>39</v>
      </c>
      <c r="O197" s="91"/>
      <c r="P197" s="238">
        <f>O197*H197</f>
        <v>0</v>
      </c>
      <c r="Q197" s="238">
        <v>4E-05</v>
      </c>
      <c r="R197" s="238">
        <f>Q197*H197</f>
        <v>0.00084</v>
      </c>
      <c r="S197" s="238">
        <v>0</v>
      </c>
      <c r="T197" s="23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0" t="s">
        <v>310</v>
      </c>
      <c r="AT197" s="240" t="s">
        <v>213</v>
      </c>
      <c r="AU197" s="240" t="s">
        <v>84</v>
      </c>
      <c r="AY197" s="17" t="s">
        <v>211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7" t="s">
        <v>82</v>
      </c>
      <c r="BK197" s="241">
        <f>ROUND(I197*H197,2)</f>
        <v>0</v>
      </c>
      <c r="BL197" s="17" t="s">
        <v>310</v>
      </c>
      <c r="BM197" s="240" t="s">
        <v>2049</v>
      </c>
    </row>
    <row r="198" spans="1:65" s="2" customFormat="1" ht="21.75" customHeight="1">
      <c r="A198" s="38"/>
      <c r="B198" s="39"/>
      <c r="C198" s="228" t="s">
        <v>529</v>
      </c>
      <c r="D198" s="228" t="s">
        <v>213</v>
      </c>
      <c r="E198" s="229" t="s">
        <v>1663</v>
      </c>
      <c r="F198" s="230" t="s">
        <v>1664</v>
      </c>
      <c r="G198" s="231" t="s">
        <v>313</v>
      </c>
      <c r="H198" s="232">
        <v>21</v>
      </c>
      <c r="I198" s="233"/>
      <c r="J198" s="234">
        <f>ROUND(I198*H198,2)</f>
        <v>0</v>
      </c>
      <c r="K198" s="235"/>
      <c r="L198" s="44"/>
      <c r="M198" s="236" t="s">
        <v>1</v>
      </c>
      <c r="N198" s="237" t="s">
        <v>39</v>
      </c>
      <c r="O198" s="91"/>
      <c r="P198" s="238">
        <f>O198*H198</f>
        <v>0</v>
      </c>
      <c r="Q198" s="238">
        <v>6E-05</v>
      </c>
      <c r="R198" s="238">
        <f>Q198*H198</f>
        <v>0.00126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310</v>
      </c>
      <c r="AT198" s="240" t="s">
        <v>213</v>
      </c>
      <c r="AU198" s="240" t="s">
        <v>84</v>
      </c>
      <c r="AY198" s="17" t="s">
        <v>211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7" t="s">
        <v>82</v>
      </c>
      <c r="BK198" s="241">
        <f>ROUND(I198*H198,2)</f>
        <v>0</v>
      </c>
      <c r="BL198" s="17" t="s">
        <v>310</v>
      </c>
      <c r="BM198" s="240" t="s">
        <v>2050</v>
      </c>
    </row>
    <row r="199" spans="1:63" s="12" customFormat="1" ht="22.8" customHeight="1">
      <c r="A199" s="12"/>
      <c r="B199" s="212"/>
      <c r="C199" s="213"/>
      <c r="D199" s="214" t="s">
        <v>73</v>
      </c>
      <c r="E199" s="226" t="s">
        <v>1305</v>
      </c>
      <c r="F199" s="226" t="s">
        <v>1306</v>
      </c>
      <c r="G199" s="213"/>
      <c r="H199" s="213"/>
      <c r="I199" s="216"/>
      <c r="J199" s="227">
        <f>BK199</f>
        <v>0</v>
      </c>
      <c r="K199" s="213"/>
      <c r="L199" s="218"/>
      <c r="M199" s="219"/>
      <c r="N199" s="220"/>
      <c r="O199" s="220"/>
      <c r="P199" s="221">
        <f>SUM(P200:P207)</f>
        <v>0</v>
      </c>
      <c r="Q199" s="220"/>
      <c r="R199" s="221">
        <f>SUM(R200:R207)</f>
        <v>0.1708</v>
      </c>
      <c r="S199" s="220"/>
      <c r="T199" s="222">
        <f>SUM(T200:T207)</f>
        <v>0.03782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3" t="s">
        <v>84</v>
      </c>
      <c r="AT199" s="224" t="s">
        <v>73</v>
      </c>
      <c r="AU199" s="224" t="s">
        <v>82</v>
      </c>
      <c r="AY199" s="223" t="s">
        <v>211</v>
      </c>
      <c r="BK199" s="225">
        <f>SUM(BK200:BK207)</f>
        <v>0</v>
      </c>
    </row>
    <row r="200" spans="1:65" s="2" customFormat="1" ht="24.15" customHeight="1">
      <c r="A200" s="38"/>
      <c r="B200" s="39"/>
      <c r="C200" s="228" t="s">
        <v>538</v>
      </c>
      <c r="D200" s="228" t="s">
        <v>213</v>
      </c>
      <c r="E200" s="229" t="s">
        <v>1308</v>
      </c>
      <c r="F200" s="230" t="s">
        <v>1309</v>
      </c>
      <c r="G200" s="231" t="s">
        <v>292</v>
      </c>
      <c r="H200" s="232">
        <v>122</v>
      </c>
      <c r="I200" s="233"/>
      <c r="J200" s="234">
        <f>ROUND(I200*H200,2)</f>
        <v>0</v>
      </c>
      <c r="K200" s="235"/>
      <c r="L200" s="44"/>
      <c r="M200" s="236" t="s">
        <v>1</v>
      </c>
      <c r="N200" s="237" t="s">
        <v>39</v>
      </c>
      <c r="O200" s="91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0" t="s">
        <v>310</v>
      </c>
      <c r="AT200" s="240" t="s">
        <v>213</v>
      </c>
      <c r="AU200" s="240" t="s">
        <v>84</v>
      </c>
      <c r="AY200" s="17" t="s">
        <v>211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7" t="s">
        <v>82</v>
      </c>
      <c r="BK200" s="241">
        <f>ROUND(I200*H200,2)</f>
        <v>0</v>
      </c>
      <c r="BL200" s="17" t="s">
        <v>310</v>
      </c>
      <c r="BM200" s="240" t="s">
        <v>2051</v>
      </c>
    </row>
    <row r="201" spans="1:65" s="2" customFormat="1" ht="16.5" customHeight="1">
      <c r="A201" s="38"/>
      <c r="B201" s="39"/>
      <c r="C201" s="228" t="s">
        <v>543</v>
      </c>
      <c r="D201" s="228" t="s">
        <v>213</v>
      </c>
      <c r="E201" s="229" t="s">
        <v>1670</v>
      </c>
      <c r="F201" s="230" t="s">
        <v>1671</v>
      </c>
      <c r="G201" s="231" t="s">
        <v>292</v>
      </c>
      <c r="H201" s="232">
        <v>122</v>
      </c>
      <c r="I201" s="233"/>
      <c r="J201" s="234">
        <f>ROUND(I201*H201,2)</f>
        <v>0</v>
      </c>
      <c r="K201" s="235"/>
      <c r="L201" s="44"/>
      <c r="M201" s="236" t="s">
        <v>1</v>
      </c>
      <c r="N201" s="237" t="s">
        <v>39</v>
      </c>
      <c r="O201" s="91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310</v>
      </c>
      <c r="AT201" s="240" t="s">
        <v>213</v>
      </c>
      <c r="AU201" s="240" t="s">
        <v>84</v>
      </c>
      <c r="AY201" s="17" t="s">
        <v>211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82</v>
      </c>
      <c r="BK201" s="241">
        <f>ROUND(I201*H201,2)</f>
        <v>0</v>
      </c>
      <c r="BL201" s="17" t="s">
        <v>310</v>
      </c>
      <c r="BM201" s="240" t="s">
        <v>2052</v>
      </c>
    </row>
    <row r="202" spans="1:65" s="2" customFormat="1" ht="16.5" customHeight="1">
      <c r="A202" s="38"/>
      <c r="B202" s="39"/>
      <c r="C202" s="228" t="s">
        <v>547</v>
      </c>
      <c r="D202" s="228" t="s">
        <v>213</v>
      </c>
      <c r="E202" s="229" t="s">
        <v>1673</v>
      </c>
      <c r="F202" s="230" t="s">
        <v>1674</v>
      </c>
      <c r="G202" s="231" t="s">
        <v>292</v>
      </c>
      <c r="H202" s="232">
        <v>122</v>
      </c>
      <c r="I202" s="233"/>
      <c r="J202" s="234">
        <f>ROUND(I202*H202,2)</f>
        <v>0</v>
      </c>
      <c r="K202" s="235"/>
      <c r="L202" s="44"/>
      <c r="M202" s="236" t="s">
        <v>1</v>
      </c>
      <c r="N202" s="237" t="s">
        <v>39</v>
      </c>
      <c r="O202" s="91"/>
      <c r="P202" s="238">
        <f>O202*H202</f>
        <v>0</v>
      </c>
      <c r="Q202" s="238">
        <v>0.001</v>
      </c>
      <c r="R202" s="238">
        <f>Q202*H202</f>
        <v>0.122</v>
      </c>
      <c r="S202" s="238">
        <v>0.00031</v>
      </c>
      <c r="T202" s="239">
        <f>S202*H202</f>
        <v>0.03782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0" t="s">
        <v>310</v>
      </c>
      <c r="AT202" s="240" t="s">
        <v>213</v>
      </c>
      <c r="AU202" s="240" t="s">
        <v>84</v>
      </c>
      <c r="AY202" s="17" t="s">
        <v>211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7" t="s">
        <v>82</v>
      </c>
      <c r="BK202" s="241">
        <f>ROUND(I202*H202,2)</f>
        <v>0</v>
      </c>
      <c r="BL202" s="17" t="s">
        <v>310</v>
      </c>
      <c r="BM202" s="240" t="s">
        <v>2053</v>
      </c>
    </row>
    <row r="203" spans="1:65" s="2" customFormat="1" ht="24.15" customHeight="1">
      <c r="A203" s="38"/>
      <c r="B203" s="39"/>
      <c r="C203" s="228" t="s">
        <v>553</v>
      </c>
      <c r="D203" s="228" t="s">
        <v>213</v>
      </c>
      <c r="E203" s="229" t="s">
        <v>1676</v>
      </c>
      <c r="F203" s="230" t="s">
        <v>1677</v>
      </c>
      <c r="G203" s="231" t="s">
        <v>292</v>
      </c>
      <c r="H203" s="232">
        <v>122</v>
      </c>
      <c r="I203" s="233"/>
      <c r="J203" s="234">
        <f>ROUND(I203*H203,2)</f>
        <v>0</v>
      </c>
      <c r="K203" s="235"/>
      <c r="L203" s="44"/>
      <c r="M203" s="236" t="s">
        <v>1</v>
      </c>
      <c r="N203" s="237" t="s">
        <v>39</v>
      </c>
      <c r="O203" s="91"/>
      <c r="P203" s="238">
        <f>O203*H203</f>
        <v>0</v>
      </c>
      <c r="Q203" s="238">
        <v>0.0002</v>
      </c>
      <c r="R203" s="238">
        <f>Q203*H203</f>
        <v>0.0244</v>
      </c>
      <c r="S203" s="238">
        <v>0</v>
      </c>
      <c r="T203" s="23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0" t="s">
        <v>310</v>
      </c>
      <c r="AT203" s="240" t="s">
        <v>213</v>
      </c>
      <c r="AU203" s="240" t="s">
        <v>84</v>
      </c>
      <c r="AY203" s="17" t="s">
        <v>211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7" t="s">
        <v>82</v>
      </c>
      <c r="BK203" s="241">
        <f>ROUND(I203*H203,2)</f>
        <v>0</v>
      </c>
      <c r="BL203" s="17" t="s">
        <v>310</v>
      </c>
      <c r="BM203" s="240" t="s">
        <v>2054</v>
      </c>
    </row>
    <row r="204" spans="1:65" s="2" customFormat="1" ht="24.15" customHeight="1">
      <c r="A204" s="38"/>
      <c r="B204" s="39"/>
      <c r="C204" s="228" t="s">
        <v>563</v>
      </c>
      <c r="D204" s="228" t="s">
        <v>213</v>
      </c>
      <c r="E204" s="229" t="s">
        <v>1676</v>
      </c>
      <c r="F204" s="230" t="s">
        <v>1677</v>
      </c>
      <c r="G204" s="231" t="s">
        <v>292</v>
      </c>
      <c r="H204" s="232">
        <v>122</v>
      </c>
      <c r="I204" s="233"/>
      <c r="J204" s="234">
        <f>ROUND(I204*H204,2)</f>
        <v>0</v>
      </c>
      <c r="K204" s="235"/>
      <c r="L204" s="44"/>
      <c r="M204" s="236" t="s">
        <v>1</v>
      </c>
      <c r="N204" s="237" t="s">
        <v>39</v>
      </c>
      <c r="O204" s="91"/>
      <c r="P204" s="238">
        <f>O204*H204</f>
        <v>0</v>
      </c>
      <c r="Q204" s="238">
        <v>0.0002</v>
      </c>
      <c r="R204" s="238">
        <f>Q204*H204</f>
        <v>0.0244</v>
      </c>
      <c r="S204" s="238">
        <v>0</v>
      </c>
      <c r="T204" s="23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0" t="s">
        <v>310</v>
      </c>
      <c r="AT204" s="240" t="s">
        <v>213</v>
      </c>
      <c r="AU204" s="240" t="s">
        <v>84</v>
      </c>
      <c r="AY204" s="17" t="s">
        <v>211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7" t="s">
        <v>82</v>
      </c>
      <c r="BK204" s="241">
        <f>ROUND(I204*H204,2)</f>
        <v>0</v>
      </c>
      <c r="BL204" s="17" t="s">
        <v>310</v>
      </c>
      <c r="BM204" s="240" t="s">
        <v>2055</v>
      </c>
    </row>
    <row r="205" spans="1:65" s="2" customFormat="1" ht="24.15" customHeight="1">
      <c r="A205" s="38"/>
      <c r="B205" s="39"/>
      <c r="C205" s="228" t="s">
        <v>569</v>
      </c>
      <c r="D205" s="228" t="s">
        <v>213</v>
      </c>
      <c r="E205" s="229" t="s">
        <v>1680</v>
      </c>
      <c r="F205" s="230" t="s">
        <v>1681</v>
      </c>
      <c r="G205" s="231" t="s">
        <v>292</v>
      </c>
      <c r="H205" s="232">
        <v>122</v>
      </c>
      <c r="I205" s="233"/>
      <c r="J205" s="234">
        <f>ROUND(I205*H205,2)</f>
        <v>0</v>
      </c>
      <c r="K205" s="235"/>
      <c r="L205" s="44"/>
      <c r="M205" s="236" t="s">
        <v>1</v>
      </c>
      <c r="N205" s="237" t="s">
        <v>39</v>
      </c>
      <c r="O205" s="91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1521</v>
      </c>
      <c r="AT205" s="240" t="s">
        <v>213</v>
      </c>
      <c r="AU205" s="240" t="s">
        <v>84</v>
      </c>
      <c r="AY205" s="17" t="s">
        <v>211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7" t="s">
        <v>82</v>
      </c>
      <c r="BK205" s="241">
        <f>ROUND(I205*H205,2)</f>
        <v>0</v>
      </c>
      <c r="BL205" s="17" t="s">
        <v>1521</v>
      </c>
      <c r="BM205" s="240" t="s">
        <v>2056</v>
      </c>
    </row>
    <row r="206" spans="1:65" s="2" customFormat="1" ht="16.5" customHeight="1">
      <c r="A206" s="38"/>
      <c r="B206" s="39"/>
      <c r="C206" s="228" t="s">
        <v>557</v>
      </c>
      <c r="D206" s="228" t="s">
        <v>213</v>
      </c>
      <c r="E206" s="229" t="s">
        <v>1683</v>
      </c>
      <c r="F206" s="230" t="s">
        <v>1684</v>
      </c>
      <c r="G206" s="231" t="s">
        <v>292</v>
      </c>
      <c r="H206" s="232">
        <v>122</v>
      </c>
      <c r="I206" s="233"/>
      <c r="J206" s="234">
        <f>ROUND(I206*H206,2)</f>
        <v>0</v>
      </c>
      <c r="K206" s="235"/>
      <c r="L206" s="44"/>
      <c r="M206" s="236" t="s">
        <v>1</v>
      </c>
      <c r="N206" s="237" t="s">
        <v>39</v>
      </c>
      <c r="O206" s="91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0" t="s">
        <v>1521</v>
      </c>
      <c r="AT206" s="240" t="s">
        <v>213</v>
      </c>
      <c r="AU206" s="240" t="s">
        <v>84</v>
      </c>
      <c r="AY206" s="17" t="s">
        <v>211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7" t="s">
        <v>82</v>
      </c>
      <c r="BK206" s="241">
        <f>ROUND(I206*H206,2)</f>
        <v>0</v>
      </c>
      <c r="BL206" s="17" t="s">
        <v>1521</v>
      </c>
      <c r="BM206" s="240" t="s">
        <v>2057</v>
      </c>
    </row>
    <row r="207" spans="1:65" s="2" customFormat="1" ht="16.5" customHeight="1">
      <c r="A207" s="38"/>
      <c r="B207" s="39"/>
      <c r="C207" s="228" t="s">
        <v>575</v>
      </c>
      <c r="D207" s="228" t="s">
        <v>213</v>
      </c>
      <c r="E207" s="229" t="s">
        <v>1686</v>
      </c>
      <c r="F207" s="230" t="s">
        <v>1687</v>
      </c>
      <c r="G207" s="231" t="s">
        <v>1520</v>
      </c>
      <c r="H207" s="232">
        <v>1</v>
      </c>
      <c r="I207" s="233"/>
      <c r="J207" s="234">
        <f>ROUND(I207*H207,2)</f>
        <v>0</v>
      </c>
      <c r="K207" s="235"/>
      <c r="L207" s="44"/>
      <c r="M207" s="236" t="s">
        <v>1</v>
      </c>
      <c r="N207" s="237" t="s">
        <v>39</v>
      </c>
      <c r="O207" s="91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1521</v>
      </c>
      <c r="AT207" s="240" t="s">
        <v>213</v>
      </c>
      <c r="AU207" s="240" t="s">
        <v>84</v>
      </c>
      <c r="AY207" s="17" t="s">
        <v>211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82</v>
      </c>
      <c r="BK207" s="241">
        <f>ROUND(I207*H207,2)</f>
        <v>0</v>
      </c>
      <c r="BL207" s="17" t="s">
        <v>1521</v>
      </c>
      <c r="BM207" s="240" t="s">
        <v>2058</v>
      </c>
    </row>
    <row r="208" spans="1:63" s="12" customFormat="1" ht="25.9" customHeight="1">
      <c r="A208" s="12"/>
      <c r="B208" s="212"/>
      <c r="C208" s="213"/>
      <c r="D208" s="214" t="s">
        <v>73</v>
      </c>
      <c r="E208" s="215" t="s">
        <v>1689</v>
      </c>
      <c r="F208" s="215" t="s">
        <v>1690</v>
      </c>
      <c r="G208" s="213"/>
      <c r="H208" s="213"/>
      <c r="I208" s="216"/>
      <c r="J208" s="217">
        <f>BK208</f>
        <v>0</v>
      </c>
      <c r="K208" s="213"/>
      <c r="L208" s="218"/>
      <c r="M208" s="219"/>
      <c r="N208" s="220"/>
      <c r="O208" s="220"/>
      <c r="P208" s="221">
        <f>P209</f>
        <v>0</v>
      </c>
      <c r="Q208" s="220"/>
      <c r="R208" s="221">
        <f>R209</f>
        <v>0</v>
      </c>
      <c r="S208" s="220"/>
      <c r="T208" s="222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3" t="s">
        <v>217</v>
      </c>
      <c r="AT208" s="224" t="s">
        <v>73</v>
      </c>
      <c r="AU208" s="224" t="s">
        <v>74</v>
      </c>
      <c r="AY208" s="223" t="s">
        <v>211</v>
      </c>
      <c r="BK208" s="225">
        <f>BK209</f>
        <v>0</v>
      </c>
    </row>
    <row r="209" spans="1:63" s="12" customFormat="1" ht="22.8" customHeight="1">
      <c r="A209" s="12"/>
      <c r="B209" s="212"/>
      <c r="C209" s="213"/>
      <c r="D209" s="214" t="s">
        <v>73</v>
      </c>
      <c r="E209" s="226" t="s">
        <v>1691</v>
      </c>
      <c r="F209" s="226" t="s">
        <v>1692</v>
      </c>
      <c r="G209" s="213"/>
      <c r="H209" s="213"/>
      <c r="I209" s="216"/>
      <c r="J209" s="227">
        <f>BK209</f>
        <v>0</v>
      </c>
      <c r="K209" s="213"/>
      <c r="L209" s="218"/>
      <c r="M209" s="219"/>
      <c r="N209" s="220"/>
      <c r="O209" s="220"/>
      <c r="P209" s="221">
        <f>SUM(P210:P212)</f>
        <v>0</v>
      </c>
      <c r="Q209" s="220"/>
      <c r="R209" s="221">
        <f>SUM(R210:R212)</f>
        <v>0</v>
      </c>
      <c r="S209" s="220"/>
      <c r="T209" s="222">
        <f>SUM(T210:T212)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3" t="s">
        <v>217</v>
      </c>
      <c r="AT209" s="224" t="s">
        <v>73</v>
      </c>
      <c r="AU209" s="224" t="s">
        <v>82</v>
      </c>
      <c r="AY209" s="223" t="s">
        <v>211</v>
      </c>
      <c r="BK209" s="225">
        <f>SUM(BK210:BK212)</f>
        <v>0</v>
      </c>
    </row>
    <row r="210" spans="1:65" s="2" customFormat="1" ht="16.5" customHeight="1">
      <c r="A210" s="38"/>
      <c r="B210" s="39"/>
      <c r="C210" s="228" t="s">
        <v>580</v>
      </c>
      <c r="D210" s="228" t="s">
        <v>213</v>
      </c>
      <c r="E210" s="229" t="s">
        <v>1995</v>
      </c>
      <c r="F210" s="230" t="s">
        <v>1996</v>
      </c>
      <c r="G210" s="231" t="s">
        <v>1520</v>
      </c>
      <c r="H210" s="232">
        <v>1</v>
      </c>
      <c r="I210" s="233"/>
      <c r="J210" s="234">
        <f>ROUND(I210*H210,2)</f>
        <v>0</v>
      </c>
      <c r="K210" s="235"/>
      <c r="L210" s="44"/>
      <c r="M210" s="236" t="s">
        <v>1</v>
      </c>
      <c r="N210" s="237" t="s">
        <v>39</v>
      </c>
      <c r="O210" s="91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0" t="s">
        <v>1521</v>
      </c>
      <c r="AT210" s="240" t="s">
        <v>213</v>
      </c>
      <c r="AU210" s="240" t="s">
        <v>84</v>
      </c>
      <c r="AY210" s="17" t="s">
        <v>211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7" t="s">
        <v>82</v>
      </c>
      <c r="BK210" s="241">
        <f>ROUND(I210*H210,2)</f>
        <v>0</v>
      </c>
      <c r="BL210" s="17" t="s">
        <v>1521</v>
      </c>
      <c r="BM210" s="240" t="s">
        <v>2059</v>
      </c>
    </row>
    <row r="211" spans="1:65" s="2" customFormat="1" ht="16.5" customHeight="1">
      <c r="A211" s="38"/>
      <c r="B211" s="39"/>
      <c r="C211" s="228" t="s">
        <v>585</v>
      </c>
      <c r="D211" s="228" t="s">
        <v>213</v>
      </c>
      <c r="E211" s="229" t="s">
        <v>1666</v>
      </c>
      <c r="F211" s="230" t="s">
        <v>1667</v>
      </c>
      <c r="G211" s="231" t="s">
        <v>274</v>
      </c>
      <c r="H211" s="232">
        <v>1</v>
      </c>
      <c r="I211" s="233"/>
      <c r="J211" s="234">
        <f>ROUND(I211*H211,2)</f>
        <v>0</v>
      </c>
      <c r="K211" s="235"/>
      <c r="L211" s="44"/>
      <c r="M211" s="236" t="s">
        <v>1</v>
      </c>
      <c r="N211" s="237" t="s">
        <v>39</v>
      </c>
      <c r="O211" s="91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0" t="s">
        <v>1521</v>
      </c>
      <c r="AT211" s="240" t="s">
        <v>213</v>
      </c>
      <c r="AU211" s="240" t="s">
        <v>84</v>
      </c>
      <c r="AY211" s="17" t="s">
        <v>211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7" t="s">
        <v>82</v>
      </c>
      <c r="BK211" s="241">
        <f>ROUND(I211*H211,2)</f>
        <v>0</v>
      </c>
      <c r="BL211" s="17" t="s">
        <v>1521</v>
      </c>
      <c r="BM211" s="240" t="s">
        <v>2060</v>
      </c>
    </row>
    <row r="212" spans="1:65" s="2" customFormat="1" ht="16.5" customHeight="1">
      <c r="A212" s="38"/>
      <c r="B212" s="39"/>
      <c r="C212" s="228" t="s">
        <v>598</v>
      </c>
      <c r="D212" s="228" t="s">
        <v>213</v>
      </c>
      <c r="E212" s="229" t="s">
        <v>1998</v>
      </c>
      <c r="F212" s="230" t="s">
        <v>1999</v>
      </c>
      <c r="G212" s="231" t="s">
        <v>1520</v>
      </c>
      <c r="H212" s="232">
        <v>1</v>
      </c>
      <c r="I212" s="233"/>
      <c r="J212" s="234">
        <f>ROUND(I212*H212,2)</f>
        <v>0</v>
      </c>
      <c r="K212" s="235"/>
      <c r="L212" s="44"/>
      <c r="M212" s="292" t="s">
        <v>1</v>
      </c>
      <c r="N212" s="293" t="s">
        <v>39</v>
      </c>
      <c r="O212" s="294"/>
      <c r="P212" s="295">
        <f>O212*H212</f>
        <v>0</v>
      </c>
      <c r="Q212" s="295">
        <v>0</v>
      </c>
      <c r="R212" s="295">
        <f>Q212*H212</f>
        <v>0</v>
      </c>
      <c r="S212" s="295">
        <v>0</v>
      </c>
      <c r="T212" s="29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0" t="s">
        <v>1521</v>
      </c>
      <c r="AT212" s="240" t="s">
        <v>213</v>
      </c>
      <c r="AU212" s="240" t="s">
        <v>84</v>
      </c>
      <c r="AY212" s="17" t="s">
        <v>211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7" t="s">
        <v>82</v>
      </c>
      <c r="BK212" s="241">
        <f>ROUND(I212*H212,2)</f>
        <v>0</v>
      </c>
      <c r="BL212" s="17" t="s">
        <v>1521</v>
      </c>
      <c r="BM212" s="240" t="s">
        <v>2061</v>
      </c>
    </row>
    <row r="213" spans="1:31" s="2" customFormat="1" ht="6.95" customHeight="1">
      <c r="A213" s="38"/>
      <c r="B213" s="66"/>
      <c r="C213" s="67"/>
      <c r="D213" s="67"/>
      <c r="E213" s="67"/>
      <c r="F213" s="67"/>
      <c r="G213" s="67"/>
      <c r="H213" s="67"/>
      <c r="I213" s="67"/>
      <c r="J213" s="67"/>
      <c r="K213" s="67"/>
      <c r="L213" s="44"/>
      <c r="M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</row>
  </sheetData>
  <sheetProtection password="CC35" sheet="1" objects="1" scenarios="1" formatColumns="0" formatRows="0" autoFilter="0"/>
  <autoFilter ref="C137:K21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2:12" ht="12">
      <c r="B8" s="20"/>
      <c r="D8" s="151" t="s">
        <v>164</v>
      </c>
      <c r="L8" s="20"/>
    </row>
    <row r="9" spans="2:12" s="1" customFormat="1" ht="16.5" customHeight="1">
      <c r="B9" s="20"/>
      <c r="E9" s="152" t="s">
        <v>1500</v>
      </c>
      <c r="F9" s="1"/>
      <c r="G9" s="1"/>
      <c r="H9" s="1"/>
      <c r="L9" s="20"/>
    </row>
    <row r="10" spans="2:12" s="1" customFormat="1" ht="12" customHeight="1">
      <c r="B10" s="20"/>
      <c r="D10" s="151" t="s">
        <v>1501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1931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1503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30" customHeight="1">
      <c r="A13" s="38"/>
      <c r="B13" s="44"/>
      <c r="C13" s="38"/>
      <c r="D13" s="38"/>
      <c r="E13" s="153" t="s">
        <v>2062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2" t="s">
        <v>1</v>
      </c>
      <c r="G15" s="38"/>
      <c r="H15" s="38"/>
      <c r="I15" s="151" t="s">
        <v>19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2" t="s">
        <v>21</v>
      </c>
      <c r="G16" s="38"/>
      <c r="H16" s="38"/>
      <c r="I16" s="151" t="s">
        <v>22</v>
      </c>
      <c r="J16" s="154" t="str">
        <f>'Rekapitulace stavby'!AN8</f>
        <v>6. 12. 2023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2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2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2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2"/>
      <c r="G22" s="142"/>
      <c r="H22" s="142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2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2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2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2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2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2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ROUND(J132,2)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ROUND((SUM(BE132:BE146)),2)</f>
        <v>0</v>
      </c>
      <c r="G37" s="38"/>
      <c r="H37" s="38"/>
      <c r="I37" s="165">
        <v>0.21</v>
      </c>
      <c r="J37" s="164">
        <f>ROUND(((SUM(BE132:BE146))*I37),2)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40</v>
      </c>
      <c r="F38" s="164">
        <f>ROUND((SUM(BF132:BF146)),2)</f>
        <v>0</v>
      </c>
      <c r="G38" s="38"/>
      <c r="H38" s="38"/>
      <c r="I38" s="165">
        <v>0.12</v>
      </c>
      <c r="J38" s="164">
        <f>ROUND(((SUM(BF132:BF146))*I38),2)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41</v>
      </c>
      <c r="F39" s="164">
        <f>ROUND((SUM(BG132:BG146)),2)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42</v>
      </c>
      <c r="F40" s="164">
        <f>ROUND((SUM(BH132:BH146)),2)</f>
        <v>0</v>
      </c>
      <c r="G40" s="38"/>
      <c r="H40" s="38"/>
      <c r="I40" s="165">
        <v>0.12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43</v>
      </c>
      <c r="F41" s="164">
        <f>ROUND((SUM(BI132:BI146)),2)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164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1500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1501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7" t="s">
        <v>1931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1503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30" customHeight="1">
      <c r="A91" s="38"/>
      <c r="B91" s="39"/>
      <c r="C91" s="40"/>
      <c r="D91" s="40"/>
      <c r="E91" s="76" t="str">
        <f>E13</f>
        <v>2300103-043 - Elektro - učebna přírodopisu m.č.1.10 a kabinet přírodopisu m.č.1.11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Ivanovice na Hané, ul. Tyršova  218/4</v>
      </c>
      <c r="G93" s="40"/>
      <c r="H93" s="40"/>
      <c r="I93" s="32" t="s">
        <v>22</v>
      </c>
      <c r="J93" s="79" t="str">
        <f>IF(J16="","",J16)</f>
        <v>6. 12. 2023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167</v>
      </c>
      <c r="D98" s="186"/>
      <c r="E98" s="186"/>
      <c r="F98" s="186"/>
      <c r="G98" s="186"/>
      <c r="H98" s="186"/>
      <c r="I98" s="186"/>
      <c r="J98" s="187" t="s">
        <v>168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169</v>
      </c>
      <c r="D100" s="40"/>
      <c r="E100" s="40"/>
      <c r="F100" s="40"/>
      <c r="G100" s="40"/>
      <c r="H100" s="40"/>
      <c r="I100" s="40"/>
      <c r="J100" s="110">
        <f>J132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170</v>
      </c>
    </row>
    <row r="101" spans="1:31" s="9" customFormat="1" ht="24.95" customHeight="1">
      <c r="A101" s="9"/>
      <c r="B101" s="189"/>
      <c r="C101" s="190"/>
      <c r="D101" s="191" t="s">
        <v>171</v>
      </c>
      <c r="E101" s="192"/>
      <c r="F101" s="192"/>
      <c r="G101" s="192"/>
      <c r="H101" s="192"/>
      <c r="I101" s="192"/>
      <c r="J101" s="193">
        <f>J133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176</v>
      </c>
      <c r="E102" s="197"/>
      <c r="F102" s="197"/>
      <c r="G102" s="197"/>
      <c r="H102" s="197"/>
      <c r="I102" s="197"/>
      <c r="J102" s="198">
        <f>J134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9"/>
      <c r="C103" s="190"/>
      <c r="D103" s="191" t="s">
        <v>1700</v>
      </c>
      <c r="E103" s="192"/>
      <c r="F103" s="192"/>
      <c r="G103" s="192"/>
      <c r="H103" s="192"/>
      <c r="I103" s="192"/>
      <c r="J103" s="193">
        <f>J136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5"/>
      <c r="C104" s="133"/>
      <c r="D104" s="196" t="s">
        <v>1702</v>
      </c>
      <c r="E104" s="197"/>
      <c r="F104" s="197"/>
      <c r="G104" s="197"/>
      <c r="H104" s="197"/>
      <c r="I104" s="197"/>
      <c r="J104" s="198">
        <f>J137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1703</v>
      </c>
      <c r="E105" s="197"/>
      <c r="F105" s="197"/>
      <c r="G105" s="197"/>
      <c r="H105" s="197"/>
      <c r="I105" s="197"/>
      <c r="J105" s="198">
        <f>J139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1701</v>
      </c>
      <c r="E106" s="197"/>
      <c r="F106" s="197"/>
      <c r="G106" s="197"/>
      <c r="H106" s="197"/>
      <c r="I106" s="197"/>
      <c r="J106" s="198">
        <f>J141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2063</v>
      </c>
      <c r="E107" s="197"/>
      <c r="F107" s="197"/>
      <c r="G107" s="197"/>
      <c r="H107" s="197"/>
      <c r="I107" s="197"/>
      <c r="J107" s="198">
        <f>J144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195"/>
      <c r="C108" s="133"/>
      <c r="D108" s="196" t="s">
        <v>2064</v>
      </c>
      <c r="E108" s="197"/>
      <c r="F108" s="197"/>
      <c r="G108" s="197"/>
      <c r="H108" s="197"/>
      <c r="I108" s="197"/>
      <c r="J108" s="198">
        <f>J145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196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25" customHeight="1">
      <c r="A118" s="38"/>
      <c r="B118" s="39"/>
      <c r="C118" s="40"/>
      <c r="D118" s="40"/>
      <c r="E118" s="184" t="str">
        <f>E7</f>
        <v>Rekonstrukce silno a slaboproudé instalace, WC pro imobilní - ZŠ Ivanovice na Hané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2:12" s="1" customFormat="1" ht="12" customHeight="1">
      <c r="B119" s="21"/>
      <c r="C119" s="32" t="s">
        <v>164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2:12" s="1" customFormat="1" ht="16.5" customHeight="1">
      <c r="B120" s="21"/>
      <c r="C120" s="22"/>
      <c r="D120" s="22"/>
      <c r="E120" s="184" t="s">
        <v>1500</v>
      </c>
      <c r="F120" s="22"/>
      <c r="G120" s="22"/>
      <c r="H120" s="22"/>
      <c r="I120" s="22"/>
      <c r="J120" s="22"/>
      <c r="K120" s="22"/>
      <c r="L120" s="20"/>
    </row>
    <row r="121" spans="2:12" s="1" customFormat="1" ht="12" customHeight="1">
      <c r="B121" s="21"/>
      <c r="C121" s="32" t="s">
        <v>1501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8"/>
      <c r="B122" s="39"/>
      <c r="C122" s="40"/>
      <c r="D122" s="40"/>
      <c r="E122" s="297" t="s">
        <v>1931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1503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30" customHeight="1">
      <c r="A124" s="38"/>
      <c r="B124" s="39"/>
      <c r="C124" s="40"/>
      <c r="D124" s="40"/>
      <c r="E124" s="76" t="str">
        <f>E13</f>
        <v>2300103-043 - Elektro - učebna přírodopisu m.č.1.10 a kabinet přírodopisu m.č.1.11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F16</f>
        <v xml:space="preserve">Ivanovice na Hané, ul. Tyršova  218/4</v>
      </c>
      <c r="G126" s="40"/>
      <c r="H126" s="40"/>
      <c r="I126" s="32" t="s">
        <v>22</v>
      </c>
      <c r="J126" s="79" t="str">
        <f>IF(J16="","",J16)</f>
        <v>6. 12. 2023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24</v>
      </c>
      <c r="D128" s="40"/>
      <c r="E128" s="40"/>
      <c r="F128" s="27" t="str">
        <f>E19</f>
        <v xml:space="preserve"> </v>
      </c>
      <c r="G128" s="40"/>
      <c r="H128" s="40"/>
      <c r="I128" s="32" t="s">
        <v>30</v>
      </c>
      <c r="J128" s="36" t="str">
        <f>E25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IF(E22="","",E22)</f>
        <v>Vyplň údaj</v>
      </c>
      <c r="G129" s="40"/>
      <c r="H129" s="40"/>
      <c r="I129" s="32" t="s">
        <v>32</v>
      </c>
      <c r="J129" s="36" t="str">
        <f>E28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00"/>
      <c r="B131" s="201"/>
      <c r="C131" s="202" t="s">
        <v>197</v>
      </c>
      <c r="D131" s="203" t="s">
        <v>59</v>
      </c>
      <c r="E131" s="203" t="s">
        <v>55</v>
      </c>
      <c r="F131" s="203" t="s">
        <v>56</v>
      </c>
      <c r="G131" s="203" t="s">
        <v>198</v>
      </c>
      <c r="H131" s="203" t="s">
        <v>199</v>
      </c>
      <c r="I131" s="203" t="s">
        <v>200</v>
      </c>
      <c r="J131" s="204" t="s">
        <v>168</v>
      </c>
      <c r="K131" s="205" t="s">
        <v>201</v>
      </c>
      <c r="L131" s="206"/>
      <c r="M131" s="100" t="s">
        <v>1</v>
      </c>
      <c r="N131" s="101" t="s">
        <v>38</v>
      </c>
      <c r="O131" s="101" t="s">
        <v>202</v>
      </c>
      <c r="P131" s="101" t="s">
        <v>203</v>
      </c>
      <c r="Q131" s="101" t="s">
        <v>204</v>
      </c>
      <c r="R131" s="101" t="s">
        <v>205</v>
      </c>
      <c r="S131" s="101" t="s">
        <v>206</v>
      </c>
      <c r="T131" s="102" t="s">
        <v>207</v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1:63" s="2" customFormat="1" ht="22.8" customHeight="1">
      <c r="A132" s="38"/>
      <c r="B132" s="39"/>
      <c r="C132" s="107" t="s">
        <v>208</v>
      </c>
      <c r="D132" s="40"/>
      <c r="E132" s="40"/>
      <c r="F132" s="40"/>
      <c r="G132" s="40"/>
      <c r="H132" s="40"/>
      <c r="I132" s="40"/>
      <c r="J132" s="207">
        <f>BK132</f>
        <v>0</v>
      </c>
      <c r="K132" s="40"/>
      <c r="L132" s="44"/>
      <c r="M132" s="103"/>
      <c r="N132" s="208"/>
      <c r="O132" s="104"/>
      <c r="P132" s="209">
        <f>P133+P136</f>
        <v>0</v>
      </c>
      <c r="Q132" s="104"/>
      <c r="R132" s="209">
        <f>R133+R136</f>
        <v>0</v>
      </c>
      <c r="S132" s="104"/>
      <c r="T132" s="210">
        <f>T133+T136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73</v>
      </c>
      <c r="AU132" s="17" t="s">
        <v>170</v>
      </c>
      <c r="BK132" s="211">
        <f>BK133+BK136</f>
        <v>0</v>
      </c>
    </row>
    <row r="133" spans="1:63" s="12" customFormat="1" ht="25.9" customHeight="1">
      <c r="A133" s="12"/>
      <c r="B133" s="212"/>
      <c r="C133" s="213"/>
      <c r="D133" s="214" t="s">
        <v>73</v>
      </c>
      <c r="E133" s="215" t="s">
        <v>209</v>
      </c>
      <c r="F133" s="215" t="s">
        <v>210</v>
      </c>
      <c r="G133" s="213"/>
      <c r="H133" s="213"/>
      <c r="I133" s="216"/>
      <c r="J133" s="217">
        <f>BK133</f>
        <v>0</v>
      </c>
      <c r="K133" s="213"/>
      <c r="L133" s="218"/>
      <c r="M133" s="219"/>
      <c r="N133" s="220"/>
      <c r="O133" s="220"/>
      <c r="P133" s="221">
        <f>P134</f>
        <v>0</v>
      </c>
      <c r="Q133" s="220"/>
      <c r="R133" s="221">
        <f>R134</f>
        <v>0</v>
      </c>
      <c r="S133" s="220"/>
      <c r="T133" s="222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82</v>
      </c>
      <c r="AT133" s="224" t="s">
        <v>73</v>
      </c>
      <c r="AU133" s="224" t="s">
        <v>74</v>
      </c>
      <c r="AY133" s="223" t="s">
        <v>211</v>
      </c>
      <c r="BK133" s="225">
        <f>BK134</f>
        <v>0</v>
      </c>
    </row>
    <row r="134" spans="1:63" s="12" customFormat="1" ht="22.8" customHeight="1">
      <c r="A134" s="12"/>
      <c r="B134" s="212"/>
      <c r="C134" s="213"/>
      <c r="D134" s="214" t="s">
        <v>73</v>
      </c>
      <c r="E134" s="226" t="s">
        <v>264</v>
      </c>
      <c r="F134" s="226" t="s">
        <v>472</v>
      </c>
      <c r="G134" s="213"/>
      <c r="H134" s="213"/>
      <c r="I134" s="216"/>
      <c r="J134" s="227">
        <f>BK134</f>
        <v>0</v>
      </c>
      <c r="K134" s="213"/>
      <c r="L134" s="218"/>
      <c r="M134" s="219"/>
      <c r="N134" s="220"/>
      <c r="O134" s="220"/>
      <c r="P134" s="221">
        <f>P135</f>
        <v>0</v>
      </c>
      <c r="Q134" s="220"/>
      <c r="R134" s="221">
        <f>R135</f>
        <v>0</v>
      </c>
      <c r="S134" s="220"/>
      <c r="T134" s="222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82</v>
      </c>
      <c r="AT134" s="224" t="s">
        <v>73</v>
      </c>
      <c r="AU134" s="224" t="s">
        <v>82</v>
      </c>
      <c r="AY134" s="223" t="s">
        <v>211</v>
      </c>
      <c r="BK134" s="225">
        <f>BK135</f>
        <v>0</v>
      </c>
    </row>
    <row r="135" spans="1:65" s="2" customFormat="1" ht="33" customHeight="1">
      <c r="A135" s="38"/>
      <c r="B135" s="39"/>
      <c r="C135" s="228" t="s">
        <v>82</v>
      </c>
      <c r="D135" s="228" t="s">
        <v>213</v>
      </c>
      <c r="E135" s="229" t="s">
        <v>1706</v>
      </c>
      <c r="F135" s="230" t="s">
        <v>1707</v>
      </c>
      <c r="G135" s="231" t="s">
        <v>1708</v>
      </c>
      <c r="H135" s="232">
        <v>1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39</v>
      </c>
      <c r="O135" s="91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217</v>
      </c>
      <c r="AT135" s="240" t="s">
        <v>213</v>
      </c>
      <c r="AU135" s="240" t="s">
        <v>84</v>
      </c>
      <c r="AY135" s="17" t="s">
        <v>211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82</v>
      </c>
      <c r="BK135" s="241">
        <f>ROUND(I135*H135,2)</f>
        <v>0</v>
      </c>
      <c r="BL135" s="17" t="s">
        <v>217</v>
      </c>
      <c r="BM135" s="240" t="s">
        <v>2065</v>
      </c>
    </row>
    <row r="136" spans="1:63" s="12" customFormat="1" ht="25.9" customHeight="1">
      <c r="A136" s="12"/>
      <c r="B136" s="212"/>
      <c r="C136" s="213"/>
      <c r="D136" s="214" t="s">
        <v>73</v>
      </c>
      <c r="E136" s="215" t="s">
        <v>1710</v>
      </c>
      <c r="F136" s="215" t="s">
        <v>1711</v>
      </c>
      <c r="G136" s="213"/>
      <c r="H136" s="213"/>
      <c r="I136" s="216"/>
      <c r="J136" s="217">
        <f>BK136</f>
        <v>0</v>
      </c>
      <c r="K136" s="213"/>
      <c r="L136" s="218"/>
      <c r="M136" s="219"/>
      <c r="N136" s="220"/>
      <c r="O136" s="220"/>
      <c r="P136" s="221">
        <f>P137+P139+P141+P144</f>
        <v>0</v>
      </c>
      <c r="Q136" s="220"/>
      <c r="R136" s="221">
        <f>R137+R139+R141+R144</f>
        <v>0</v>
      </c>
      <c r="S136" s="220"/>
      <c r="T136" s="222">
        <f>T137+T139+T141+T144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84</v>
      </c>
      <c r="AT136" s="224" t="s">
        <v>73</v>
      </c>
      <c r="AU136" s="224" t="s">
        <v>74</v>
      </c>
      <c r="AY136" s="223" t="s">
        <v>211</v>
      </c>
      <c r="BK136" s="225">
        <f>BK137+BK139+BK141+BK144</f>
        <v>0</v>
      </c>
    </row>
    <row r="137" spans="1:63" s="12" customFormat="1" ht="22.8" customHeight="1">
      <c r="A137" s="12"/>
      <c r="B137" s="212"/>
      <c r="C137" s="213"/>
      <c r="D137" s="214" t="s">
        <v>73</v>
      </c>
      <c r="E137" s="226" t="s">
        <v>1720</v>
      </c>
      <c r="F137" s="226" t="s">
        <v>1721</v>
      </c>
      <c r="G137" s="213"/>
      <c r="H137" s="213"/>
      <c r="I137" s="216"/>
      <c r="J137" s="227">
        <f>BK137</f>
        <v>0</v>
      </c>
      <c r="K137" s="213"/>
      <c r="L137" s="218"/>
      <c r="M137" s="219"/>
      <c r="N137" s="220"/>
      <c r="O137" s="220"/>
      <c r="P137" s="221">
        <f>P138</f>
        <v>0</v>
      </c>
      <c r="Q137" s="220"/>
      <c r="R137" s="221">
        <f>R138</f>
        <v>0</v>
      </c>
      <c r="S137" s="220"/>
      <c r="T137" s="222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84</v>
      </c>
      <c r="AT137" s="224" t="s">
        <v>73</v>
      </c>
      <c r="AU137" s="224" t="s">
        <v>82</v>
      </c>
      <c r="AY137" s="223" t="s">
        <v>211</v>
      </c>
      <c r="BK137" s="225">
        <f>BK138</f>
        <v>0</v>
      </c>
    </row>
    <row r="138" spans="1:65" s="2" customFormat="1" ht="55.5" customHeight="1">
      <c r="A138" s="38"/>
      <c r="B138" s="39"/>
      <c r="C138" s="228" t="s">
        <v>84</v>
      </c>
      <c r="D138" s="228" t="s">
        <v>213</v>
      </c>
      <c r="E138" s="229" t="s">
        <v>1722</v>
      </c>
      <c r="F138" s="230" t="s">
        <v>2066</v>
      </c>
      <c r="G138" s="231" t="s">
        <v>1106</v>
      </c>
      <c r="H138" s="232">
        <v>1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39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310</v>
      </c>
      <c r="AT138" s="240" t="s">
        <v>213</v>
      </c>
      <c r="AU138" s="240" t="s">
        <v>84</v>
      </c>
      <c r="AY138" s="17" t="s">
        <v>211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82</v>
      </c>
      <c r="BK138" s="241">
        <f>ROUND(I138*H138,2)</f>
        <v>0</v>
      </c>
      <c r="BL138" s="17" t="s">
        <v>310</v>
      </c>
      <c r="BM138" s="240" t="s">
        <v>2067</v>
      </c>
    </row>
    <row r="139" spans="1:63" s="12" customFormat="1" ht="22.8" customHeight="1">
      <c r="A139" s="12"/>
      <c r="B139" s="212"/>
      <c r="C139" s="213"/>
      <c r="D139" s="214" t="s">
        <v>73</v>
      </c>
      <c r="E139" s="226" t="s">
        <v>1725</v>
      </c>
      <c r="F139" s="226" t="s">
        <v>1726</v>
      </c>
      <c r="G139" s="213"/>
      <c r="H139" s="213"/>
      <c r="I139" s="216"/>
      <c r="J139" s="227">
        <f>BK139</f>
        <v>0</v>
      </c>
      <c r="K139" s="213"/>
      <c r="L139" s="218"/>
      <c r="M139" s="219"/>
      <c r="N139" s="220"/>
      <c r="O139" s="220"/>
      <c r="P139" s="221">
        <f>P140</f>
        <v>0</v>
      </c>
      <c r="Q139" s="220"/>
      <c r="R139" s="221">
        <f>R140</f>
        <v>0</v>
      </c>
      <c r="S139" s="220"/>
      <c r="T139" s="222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84</v>
      </c>
      <c r="AT139" s="224" t="s">
        <v>73</v>
      </c>
      <c r="AU139" s="224" t="s">
        <v>82</v>
      </c>
      <c r="AY139" s="223" t="s">
        <v>211</v>
      </c>
      <c r="BK139" s="225">
        <f>BK140</f>
        <v>0</v>
      </c>
    </row>
    <row r="140" spans="1:65" s="2" customFormat="1" ht="55.5" customHeight="1">
      <c r="A140" s="38"/>
      <c r="B140" s="39"/>
      <c r="C140" s="228" t="s">
        <v>94</v>
      </c>
      <c r="D140" s="228" t="s">
        <v>213</v>
      </c>
      <c r="E140" s="229" t="s">
        <v>1727</v>
      </c>
      <c r="F140" s="230" t="s">
        <v>2068</v>
      </c>
      <c r="G140" s="231" t="s">
        <v>1106</v>
      </c>
      <c r="H140" s="232">
        <v>1</v>
      </c>
      <c r="I140" s="233"/>
      <c r="J140" s="234">
        <f>ROUND(I140*H140,2)</f>
        <v>0</v>
      </c>
      <c r="K140" s="235"/>
      <c r="L140" s="44"/>
      <c r="M140" s="236" t="s">
        <v>1</v>
      </c>
      <c r="N140" s="237" t="s">
        <v>39</v>
      </c>
      <c r="O140" s="91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310</v>
      </c>
      <c r="AT140" s="240" t="s">
        <v>213</v>
      </c>
      <c r="AU140" s="240" t="s">
        <v>84</v>
      </c>
      <c r="AY140" s="17" t="s">
        <v>211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82</v>
      </c>
      <c r="BK140" s="241">
        <f>ROUND(I140*H140,2)</f>
        <v>0</v>
      </c>
      <c r="BL140" s="17" t="s">
        <v>310</v>
      </c>
      <c r="BM140" s="240" t="s">
        <v>2069</v>
      </c>
    </row>
    <row r="141" spans="1:63" s="12" customFormat="1" ht="22.8" customHeight="1">
      <c r="A141" s="12"/>
      <c r="B141" s="212"/>
      <c r="C141" s="213"/>
      <c r="D141" s="214" t="s">
        <v>73</v>
      </c>
      <c r="E141" s="226" t="s">
        <v>1712</v>
      </c>
      <c r="F141" s="226" t="s">
        <v>1713</v>
      </c>
      <c r="G141" s="213"/>
      <c r="H141" s="213"/>
      <c r="I141" s="216"/>
      <c r="J141" s="227">
        <f>BK141</f>
        <v>0</v>
      </c>
      <c r="K141" s="213"/>
      <c r="L141" s="218"/>
      <c r="M141" s="219"/>
      <c r="N141" s="220"/>
      <c r="O141" s="220"/>
      <c r="P141" s="221">
        <f>SUM(P142:P143)</f>
        <v>0</v>
      </c>
      <c r="Q141" s="220"/>
      <c r="R141" s="221">
        <f>SUM(R142:R143)</f>
        <v>0</v>
      </c>
      <c r="S141" s="220"/>
      <c r="T141" s="222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3" t="s">
        <v>82</v>
      </c>
      <c r="AT141" s="224" t="s">
        <v>73</v>
      </c>
      <c r="AU141" s="224" t="s">
        <v>82</v>
      </c>
      <c r="AY141" s="223" t="s">
        <v>211</v>
      </c>
      <c r="BK141" s="225">
        <f>SUM(BK142:BK143)</f>
        <v>0</v>
      </c>
    </row>
    <row r="142" spans="1:65" s="2" customFormat="1" ht="37.8" customHeight="1">
      <c r="A142" s="38"/>
      <c r="B142" s="39"/>
      <c r="C142" s="228" t="s">
        <v>217</v>
      </c>
      <c r="D142" s="228" t="s">
        <v>213</v>
      </c>
      <c r="E142" s="229" t="s">
        <v>1714</v>
      </c>
      <c r="F142" s="230" t="s">
        <v>2070</v>
      </c>
      <c r="G142" s="231" t="s">
        <v>1106</v>
      </c>
      <c r="H142" s="232">
        <v>1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39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217</v>
      </c>
      <c r="AT142" s="240" t="s">
        <v>213</v>
      </c>
      <c r="AU142" s="240" t="s">
        <v>84</v>
      </c>
      <c r="AY142" s="17" t="s">
        <v>211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82</v>
      </c>
      <c r="BK142" s="241">
        <f>ROUND(I142*H142,2)</f>
        <v>0</v>
      </c>
      <c r="BL142" s="17" t="s">
        <v>217</v>
      </c>
      <c r="BM142" s="240" t="s">
        <v>2071</v>
      </c>
    </row>
    <row r="143" spans="1:65" s="2" customFormat="1" ht="66.75" customHeight="1">
      <c r="A143" s="38"/>
      <c r="B143" s="39"/>
      <c r="C143" s="280" t="s">
        <v>239</v>
      </c>
      <c r="D143" s="280" t="s">
        <v>258</v>
      </c>
      <c r="E143" s="281" t="s">
        <v>1717</v>
      </c>
      <c r="F143" s="282" t="s">
        <v>1718</v>
      </c>
      <c r="G143" s="283" t="s">
        <v>274</v>
      </c>
      <c r="H143" s="284">
        <v>21</v>
      </c>
      <c r="I143" s="285"/>
      <c r="J143" s="286">
        <f>ROUND(I143*H143,2)</f>
        <v>0</v>
      </c>
      <c r="K143" s="287"/>
      <c r="L143" s="288"/>
      <c r="M143" s="289" t="s">
        <v>1</v>
      </c>
      <c r="N143" s="290" t="s">
        <v>39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257</v>
      </c>
      <c r="AT143" s="240" t="s">
        <v>258</v>
      </c>
      <c r="AU143" s="240" t="s">
        <v>84</v>
      </c>
      <c r="AY143" s="17" t="s">
        <v>211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82</v>
      </c>
      <c r="BK143" s="241">
        <f>ROUND(I143*H143,2)</f>
        <v>0</v>
      </c>
      <c r="BL143" s="17" t="s">
        <v>217</v>
      </c>
      <c r="BM143" s="240" t="s">
        <v>2072</v>
      </c>
    </row>
    <row r="144" spans="1:63" s="12" customFormat="1" ht="22.8" customHeight="1">
      <c r="A144" s="12"/>
      <c r="B144" s="212"/>
      <c r="C144" s="213"/>
      <c r="D144" s="214" t="s">
        <v>73</v>
      </c>
      <c r="E144" s="226" t="s">
        <v>1730</v>
      </c>
      <c r="F144" s="226" t="s">
        <v>1731</v>
      </c>
      <c r="G144" s="213"/>
      <c r="H144" s="213"/>
      <c r="I144" s="216"/>
      <c r="J144" s="227">
        <f>BK144</f>
        <v>0</v>
      </c>
      <c r="K144" s="213"/>
      <c r="L144" s="218"/>
      <c r="M144" s="219"/>
      <c r="N144" s="220"/>
      <c r="O144" s="220"/>
      <c r="P144" s="221">
        <f>P145</f>
        <v>0</v>
      </c>
      <c r="Q144" s="220"/>
      <c r="R144" s="221">
        <f>R145</f>
        <v>0</v>
      </c>
      <c r="S144" s="220"/>
      <c r="T144" s="222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3" t="s">
        <v>82</v>
      </c>
      <c r="AT144" s="224" t="s">
        <v>73</v>
      </c>
      <c r="AU144" s="224" t="s">
        <v>82</v>
      </c>
      <c r="AY144" s="223" t="s">
        <v>211</v>
      </c>
      <c r="BK144" s="225">
        <f>BK145</f>
        <v>0</v>
      </c>
    </row>
    <row r="145" spans="1:63" s="12" customFormat="1" ht="20.85" customHeight="1">
      <c r="A145" s="12"/>
      <c r="B145" s="212"/>
      <c r="C145" s="213"/>
      <c r="D145" s="214" t="s">
        <v>73</v>
      </c>
      <c r="E145" s="226" t="s">
        <v>1732</v>
      </c>
      <c r="F145" s="226" t="s">
        <v>1733</v>
      </c>
      <c r="G145" s="213"/>
      <c r="H145" s="213"/>
      <c r="I145" s="216"/>
      <c r="J145" s="227">
        <f>BK145</f>
        <v>0</v>
      </c>
      <c r="K145" s="213"/>
      <c r="L145" s="218"/>
      <c r="M145" s="219"/>
      <c r="N145" s="220"/>
      <c r="O145" s="220"/>
      <c r="P145" s="221">
        <f>P146</f>
        <v>0</v>
      </c>
      <c r="Q145" s="220"/>
      <c r="R145" s="221">
        <f>R146</f>
        <v>0</v>
      </c>
      <c r="S145" s="220"/>
      <c r="T145" s="222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3" t="s">
        <v>82</v>
      </c>
      <c r="AT145" s="224" t="s">
        <v>73</v>
      </c>
      <c r="AU145" s="224" t="s">
        <v>84</v>
      </c>
      <c r="AY145" s="223" t="s">
        <v>211</v>
      </c>
      <c r="BK145" s="225">
        <f>BK146</f>
        <v>0</v>
      </c>
    </row>
    <row r="146" spans="1:65" s="2" customFormat="1" ht="24.15" customHeight="1">
      <c r="A146" s="38"/>
      <c r="B146" s="39"/>
      <c r="C146" s="228" t="s">
        <v>244</v>
      </c>
      <c r="D146" s="228" t="s">
        <v>213</v>
      </c>
      <c r="E146" s="229" t="s">
        <v>1734</v>
      </c>
      <c r="F146" s="230" t="s">
        <v>1735</v>
      </c>
      <c r="G146" s="231" t="s">
        <v>274</v>
      </c>
      <c r="H146" s="232">
        <v>1</v>
      </c>
      <c r="I146" s="233"/>
      <c r="J146" s="234">
        <f>ROUND(I146*H146,2)</f>
        <v>0</v>
      </c>
      <c r="K146" s="235"/>
      <c r="L146" s="44"/>
      <c r="M146" s="292" t="s">
        <v>1</v>
      </c>
      <c r="N146" s="293" t="s">
        <v>39</v>
      </c>
      <c r="O146" s="294"/>
      <c r="P146" s="295">
        <f>O146*H146</f>
        <v>0</v>
      </c>
      <c r="Q146" s="295">
        <v>0</v>
      </c>
      <c r="R146" s="295">
        <f>Q146*H146</f>
        <v>0</v>
      </c>
      <c r="S146" s="295">
        <v>0</v>
      </c>
      <c r="T146" s="29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217</v>
      </c>
      <c r="AT146" s="240" t="s">
        <v>213</v>
      </c>
      <c r="AU146" s="240" t="s">
        <v>94</v>
      </c>
      <c r="AY146" s="17" t="s">
        <v>211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82</v>
      </c>
      <c r="BK146" s="241">
        <f>ROUND(I146*H146,2)</f>
        <v>0</v>
      </c>
      <c r="BL146" s="17" t="s">
        <v>217</v>
      </c>
      <c r="BM146" s="240" t="s">
        <v>2073</v>
      </c>
    </row>
    <row r="147" spans="1:31" s="2" customFormat="1" ht="6.95" customHeight="1">
      <c r="A147" s="38"/>
      <c r="B147" s="66"/>
      <c r="C147" s="67"/>
      <c r="D147" s="67"/>
      <c r="E147" s="67"/>
      <c r="F147" s="67"/>
      <c r="G147" s="67"/>
      <c r="H147" s="67"/>
      <c r="I147" s="67"/>
      <c r="J147" s="67"/>
      <c r="K147" s="67"/>
      <c r="L147" s="44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sheetProtection password="CC35" sheet="1" objects="1" scenarios="1" formatColumns="0" formatRows="0" autoFilter="0"/>
  <autoFilter ref="C131:K14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2:12" ht="12">
      <c r="B8" s="20"/>
      <c r="D8" s="151" t="s">
        <v>164</v>
      </c>
      <c r="L8" s="20"/>
    </row>
    <row r="9" spans="2:12" s="1" customFormat="1" ht="16.5" customHeight="1">
      <c r="B9" s="20"/>
      <c r="E9" s="152" t="s">
        <v>1500</v>
      </c>
      <c r="F9" s="1"/>
      <c r="G9" s="1"/>
      <c r="H9" s="1"/>
      <c r="L9" s="20"/>
    </row>
    <row r="10" spans="2:12" s="1" customFormat="1" ht="12" customHeight="1">
      <c r="B10" s="20"/>
      <c r="D10" s="151" t="s">
        <v>1501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2074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1503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2075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2" t="s">
        <v>1</v>
      </c>
      <c r="G15" s="38"/>
      <c r="H15" s="38"/>
      <c r="I15" s="151" t="s">
        <v>19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2" t="s">
        <v>21</v>
      </c>
      <c r="G16" s="38"/>
      <c r="H16" s="38"/>
      <c r="I16" s="151" t="s">
        <v>22</v>
      </c>
      <c r="J16" s="154" t="str">
        <f>'Rekapitulace stavby'!AN8</f>
        <v>6. 12. 2023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2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2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2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2"/>
      <c r="G22" s="142"/>
      <c r="H22" s="142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2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2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2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2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2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2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ROUND((SUM(BE138:BE213)),2)</f>
        <v>0</v>
      </c>
      <c r="G37" s="38"/>
      <c r="H37" s="38"/>
      <c r="I37" s="165">
        <v>0.21</v>
      </c>
      <c r="J37" s="164">
        <f>ROUND(((SUM(BE138:BE213))*I37),2)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40</v>
      </c>
      <c r="F38" s="164">
        <f>ROUND((SUM(BF138:BF213)),2)</f>
        <v>0</v>
      </c>
      <c r="G38" s="38"/>
      <c r="H38" s="38"/>
      <c r="I38" s="165">
        <v>0.12</v>
      </c>
      <c r="J38" s="164">
        <f>ROUND(((SUM(BF138:BF213))*I38),2)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41</v>
      </c>
      <c r="F39" s="164">
        <f>ROUND((SUM(BG138:BG213)),2)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42</v>
      </c>
      <c r="F40" s="164">
        <f>ROUND((SUM(BH138:BH213)),2)</f>
        <v>0</v>
      </c>
      <c r="G40" s="38"/>
      <c r="H40" s="38"/>
      <c r="I40" s="165">
        <v>0.12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43</v>
      </c>
      <c r="F41" s="164">
        <f>ROUND((SUM(BI138:BI213)),2)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164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1500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1501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7" t="s">
        <v>2074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1503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2300105-051 - Stavební část - kabinet informatiky m.č.1.12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Ivanovice na Hané, ul. Tyršova  218/4</v>
      </c>
      <c r="G93" s="40"/>
      <c r="H93" s="40"/>
      <c r="I93" s="32" t="s">
        <v>22</v>
      </c>
      <c r="J93" s="79" t="str">
        <f>IF(J16="","",J16)</f>
        <v>6. 12. 2023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167</v>
      </c>
      <c r="D98" s="186"/>
      <c r="E98" s="186"/>
      <c r="F98" s="186"/>
      <c r="G98" s="186"/>
      <c r="H98" s="186"/>
      <c r="I98" s="186"/>
      <c r="J98" s="187" t="s">
        <v>168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169</v>
      </c>
      <c r="D100" s="40"/>
      <c r="E100" s="40"/>
      <c r="F100" s="40"/>
      <c r="G100" s="40"/>
      <c r="H100" s="40"/>
      <c r="I100" s="40"/>
      <c r="J100" s="110">
        <f>J138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170</v>
      </c>
    </row>
    <row r="101" spans="1:31" s="9" customFormat="1" ht="24.95" customHeight="1">
      <c r="A101" s="9"/>
      <c r="B101" s="189"/>
      <c r="C101" s="190"/>
      <c r="D101" s="191" t="s">
        <v>171</v>
      </c>
      <c r="E101" s="192"/>
      <c r="F101" s="192"/>
      <c r="G101" s="192"/>
      <c r="H101" s="192"/>
      <c r="I101" s="192"/>
      <c r="J101" s="193">
        <f>J139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175</v>
      </c>
      <c r="E102" s="197"/>
      <c r="F102" s="197"/>
      <c r="G102" s="197"/>
      <c r="H102" s="197"/>
      <c r="I102" s="197"/>
      <c r="J102" s="198">
        <f>J140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176</v>
      </c>
      <c r="E103" s="197"/>
      <c r="F103" s="197"/>
      <c r="G103" s="197"/>
      <c r="H103" s="197"/>
      <c r="I103" s="197"/>
      <c r="J103" s="198">
        <f>J142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177</v>
      </c>
      <c r="E104" s="197"/>
      <c r="F104" s="197"/>
      <c r="G104" s="197"/>
      <c r="H104" s="197"/>
      <c r="I104" s="197"/>
      <c r="J104" s="198">
        <f>J145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9"/>
      <c r="C105" s="190"/>
      <c r="D105" s="191" t="s">
        <v>179</v>
      </c>
      <c r="E105" s="192"/>
      <c r="F105" s="192"/>
      <c r="G105" s="192"/>
      <c r="H105" s="192"/>
      <c r="I105" s="192"/>
      <c r="J105" s="193">
        <f>J150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5"/>
      <c r="C106" s="133"/>
      <c r="D106" s="196" t="s">
        <v>185</v>
      </c>
      <c r="E106" s="197"/>
      <c r="F106" s="197"/>
      <c r="G106" s="197"/>
      <c r="H106" s="197"/>
      <c r="I106" s="197"/>
      <c r="J106" s="198">
        <f>J151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1505</v>
      </c>
      <c r="E107" s="197"/>
      <c r="F107" s="197"/>
      <c r="G107" s="197"/>
      <c r="H107" s="197"/>
      <c r="I107" s="197"/>
      <c r="J107" s="198">
        <f>J156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187</v>
      </c>
      <c r="E108" s="197"/>
      <c r="F108" s="197"/>
      <c r="G108" s="197"/>
      <c r="H108" s="197"/>
      <c r="I108" s="197"/>
      <c r="J108" s="198">
        <f>J160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1506</v>
      </c>
      <c r="E109" s="197"/>
      <c r="F109" s="197"/>
      <c r="G109" s="197"/>
      <c r="H109" s="197"/>
      <c r="I109" s="197"/>
      <c r="J109" s="198">
        <f>J176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190</v>
      </c>
      <c r="E110" s="197"/>
      <c r="F110" s="197"/>
      <c r="G110" s="197"/>
      <c r="H110" s="197"/>
      <c r="I110" s="197"/>
      <c r="J110" s="198">
        <f>J190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3"/>
      <c r="D111" s="196" t="s">
        <v>191</v>
      </c>
      <c r="E111" s="197"/>
      <c r="F111" s="197"/>
      <c r="G111" s="197"/>
      <c r="H111" s="197"/>
      <c r="I111" s="197"/>
      <c r="J111" s="198">
        <f>J197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3"/>
      <c r="D112" s="196" t="s">
        <v>192</v>
      </c>
      <c r="E112" s="197"/>
      <c r="F112" s="197"/>
      <c r="G112" s="197"/>
      <c r="H112" s="197"/>
      <c r="I112" s="197"/>
      <c r="J112" s="198">
        <f>J202</f>
        <v>0</v>
      </c>
      <c r="K112" s="133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89"/>
      <c r="C113" s="190"/>
      <c r="D113" s="191" t="s">
        <v>1507</v>
      </c>
      <c r="E113" s="192"/>
      <c r="F113" s="192"/>
      <c r="G113" s="192"/>
      <c r="H113" s="192"/>
      <c r="I113" s="192"/>
      <c r="J113" s="193">
        <f>J211</f>
        <v>0</v>
      </c>
      <c r="K113" s="190"/>
      <c r="L113" s="194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95"/>
      <c r="C114" s="133"/>
      <c r="D114" s="196" t="s">
        <v>1508</v>
      </c>
      <c r="E114" s="197"/>
      <c r="F114" s="197"/>
      <c r="G114" s="197"/>
      <c r="H114" s="197"/>
      <c r="I114" s="197"/>
      <c r="J114" s="198">
        <f>J212</f>
        <v>0</v>
      </c>
      <c r="K114" s="133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196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25" customHeight="1">
      <c r="A124" s="38"/>
      <c r="B124" s="39"/>
      <c r="C124" s="40"/>
      <c r="D124" s="40"/>
      <c r="E124" s="184" t="str">
        <f>E7</f>
        <v>Rekonstrukce silno a slaboproudé instalace, WC pro imobilní - ZŠ Ivanovice na Hané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2:12" s="1" customFormat="1" ht="12" customHeight="1">
      <c r="B125" s="21"/>
      <c r="C125" s="32" t="s">
        <v>164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2:12" s="1" customFormat="1" ht="16.5" customHeight="1">
      <c r="B126" s="21"/>
      <c r="C126" s="22"/>
      <c r="D126" s="22"/>
      <c r="E126" s="184" t="s">
        <v>1500</v>
      </c>
      <c r="F126" s="22"/>
      <c r="G126" s="22"/>
      <c r="H126" s="22"/>
      <c r="I126" s="22"/>
      <c r="J126" s="22"/>
      <c r="K126" s="22"/>
      <c r="L126" s="20"/>
    </row>
    <row r="127" spans="2:12" s="1" customFormat="1" ht="12" customHeight="1">
      <c r="B127" s="21"/>
      <c r="C127" s="32" t="s">
        <v>1501</v>
      </c>
      <c r="D127" s="22"/>
      <c r="E127" s="22"/>
      <c r="F127" s="22"/>
      <c r="G127" s="22"/>
      <c r="H127" s="22"/>
      <c r="I127" s="22"/>
      <c r="J127" s="22"/>
      <c r="K127" s="22"/>
      <c r="L127" s="20"/>
    </row>
    <row r="128" spans="1:31" s="2" customFormat="1" ht="16.5" customHeight="1">
      <c r="A128" s="38"/>
      <c r="B128" s="39"/>
      <c r="C128" s="40"/>
      <c r="D128" s="40"/>
      <c r="E128" s="297" t="s">
        <v>2074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1503</v>
      </c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40"/>
      <c r="D130" s="40"/>
      <c r="E130" s="76" t="str">
        <f>E13</f>
        <v>2300105-051 - Stavební část - kabinet informatiky m.č.1.12</v>
      </c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20</v>
      </c>
      <c r="D132" s="40"/>
      <c r="E132" s="40"/>
      <c r="F132" s="27" t="str">
        <f>F16</f>
        <v xml:space="preserve">Ivanovice na Hané, ul. Tyršova  218/4</v>
      </c>
      <c r="G132" s="40"/>
      <c r="H132" s="40"/>
      <c r="I132" s="32" t="s">
        <v>22</v>
      </c>
      <c r="J132" s="79" t="str">
        <f>IF(J16="","",J16)</f>
        <v>6. 12. 2023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24</v>
      </c>
      <c r="D134" s="40"/>
      <c r="E134" s="40"/>
      <c r="F134" s="27" t="str">
        <f>E19</f>
        <v xml:space="preserve"> </v>
      </c>
      <c r="G134" s="40"/>
      <c r="H134" s="40"/>
      <c r="I134" s="32" t="s">
        <v>30</v>
      </c>
      <c r="J134" s="36" t="str">
        <f>E25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28</v>
      </c>
      <c r="D135" s="40"/>
      <c r="E135" s="40"/>
      <c r="F135" s="27" t="str">
        <f>IF(E22="","",E22)</f>
        <v>Vyplň údaj</v>
      </c>
      <c r="G135" s="40"/>
      <c r="H135" s="40"/>
      <c r="I135" s="32" t="s">
        <v>32</v>
      </c>
      <c r="J135" s="36" t="str">
        <f>E28</f>
        <v xml:space="preserve"> 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0.3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11" customFormat="1" ht="29.25" customHeight="1">
      <c r="A137" s="200"/>
      <c r="B137" s="201"/>
      <c r="C137" s="202" t="s">
        <v>197</v>
      </c>
      <c r="D137" s="203" t="s">
        <v>59</v>
      </c>
      <c r="E137" s="203" t="s">
        <v>55</v>
      </c>
      <c r="F137" s="203" t="s">
        <v>56</v>
      </c>
      <c r="G137" s="203" t="s">
        <v>198</v>
      </c>
      <c r="H137" s="203" t="s">
        <v>199</v>
      </c>
      <c r="I137" s="203" t="s">
        <v>200</v>
      </c>
      <c r="J137" s="204" t="s">
        <v>168</v>
      </c>
      <c r="K137" s="205" t="s">
        <v>201</v>
      </c>
      <c r="L137" s="206"/>
      <c r="M137" s="100" t="s">
        <v>1</v>
      </c>
      <c r="N137" s="101" t="s">
        <v>38</v>
      </c>
      <c r="O137" s="101" t="s">
        <v>202</v>
      </c>
      <c r="P137" s="101" t="s">
        <v>203</v>
      </c>
      <c r="Q137" s="101" t="s">
        <v>204</v>
      </c>
      <c r="R137" s="101" t="s">
        <v>205</v>
      </c>
      <c r="S137" s="101" t="s">
        <v>206</v>
      </c>
      <c r="T137" s="102" t="s">
        <v>207</v>
      </c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</row>
    <row r="138" spans="1:63" s="2" customFormat="1" ht="22.8" customHeight="1">
      <c r="A138" s="38"/>
      <c r="B138" s="39"/>
      <c r="C138" s="107" t="s">
        <v>208</v>
      </c>
      <c r="D138" s="40"/>
      <c r="E138" s="40"/>
      <c r="F138" s="40"/>
      <c r="G138" s="40"/>
      <c r="H138" s="40"/>
      <c r="I138" s="40"/>
      <c r="J138" s="207">
        <f>BK138</f>
        <v>0</v>
      </c>
      <c r="K138" s="40"/>
      <c r="L138" s="44"/>
      <c r="M138" s="103"/>
      <c r="N138" s="208"/>
      <c r="O138" s="104"/>
      <c r="P138" s="209">
        <f>P139+P150+P211</f>
        <v>0</v>
      </c>
      <c r="Q138" s="104"/>
      <c r="R138" s="209">
        <f>R139+R150+R211</f>
        <v>0.67236229</v>
      </c>
      <c r="S138" s="104"/>
      <c r="T138" s="210">
        <f>T139+T150+T211</f>
        <v>0.38177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73</v>
      </c>
      <c r="AU138" s="17" t="s">
        <v>170</v>
      </c>
      <c r="BK138" s="211">
        <f>BK139+BK150+BK211</f>
        <v>0</v>
      </c>
    </row>
    <row r="139" spans="1:63" s="12" customFormat="1" ht="25.9" customHeight="1">
      <c r="A139" s="12"/>
      <c r="B139" s="212"/>
      <c r="C139" s="213"/>
      <c r="D139" s="214" t="s">
        <v>73</v>
      </c>
      <c r="E139" s="215" t="s">
        <v>209</v>
      </c>
      <c r="F139" s="215" t="s">
        <v>210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P140+P142+P145</f>
        <v>0</v>
      </c>
      <c r="Q139" s="220"/>
      <c r="R139" s="221">
        <f>R140+R142+R145</f>
        <v>0</v>
      </c>
      <c r="S139" s="220"/>
      <c r="T139" s="222">
        <f>T140+T142+T145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82</v>
      </c>
      <c r="AT139" s="224" t="s">
        <v>73</v>
      </c>
      <c r="AU139" s="224" t="s">
        <v>74</v>
      </c>
      <c r="AY139" s="223" t="s">
        <v>211</v>
      </c>
      <c r="BK139" s="225">
        <f>BK140+BK142+BK145</f>
        <v>0</v>
      </c>
    </row>
    <row r="140" spans="1:63" s="12" customFormat="1" ht="22.8" customHeight="1">
      <c r="A140" s="12"/>
      <c r="B140" s="212"/>
      <c r="C140" s="213"/>
      <c r="D140" s="214" t="s">
        <v>73</v>
      </c>
      <c r="E140" s="226" t="s">
        <v>244</v>
      </c>
      <c r="F140" s="226" t="s">
        <v>336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P141</f>
        <v>0</v>
      </c>
      <c r="Q140" s="220"/>
      <c r="R140" s="221">
        <f>R141</f>
        <v>0</v>
      </c>
      <c r="S140" s="220"/>
      <c r="T140" s="222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82</v>
      </c>
      <c r="AT140" s="224" t="s">
        <v>73</v>
      </c>
      <c r="AU140" s="224" t="s">
        <v>82</v>
      </c>
      <c r="AY140" s="223" t="s">
        <v>211</v>
      </c>
      <c r="BK140" s="225">
        <f>BK141</f>
        <v>0</v>
      </c>
    </row>
    <row r="141" spans="1:65" s="2" customFormat="1" ht="16.5" customHeight="1">
      <c r="A141" s="38"/>
      <c r="B141" s="39"/>
      <c r="C141" s="228" t="s">
        <v>82</v>
      </c>
      <c r="D141" s="228" t="s">
        <v>213</v>
      </c>
      <c r="E141" s="229" t="s">
        <v>1518</v>
      </c>
      <c r="F141" s="230" t="s">
        <v>1519</v>
      </c>
      <c r="G141" s="231" t="s">
        <v>1520</v>
      </c>
      <c r="H141" s="232">
        <v>1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39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1521</v>
      </c>
      <c r="AT141" s="240" t="s">
        <v>213</v>
      </c>
      <c r="AU141" s="240" t="s">
        <v>84</v>
      </c>
      <c r="AY141" s="17" t="s">
        <v>211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82</v>
      </c>
      <c r="BK141" s="241">
        <f>ROUND(I141*H141,2)</f>
        <v>0</v>
      </c>
      <c r="BL141" s="17" t="s">
        <v>1521</v>
      </c>
      <c r="BM141" s="240" t="s">
        <v>2076</v>
      </c>
    </row>
    <row r="142" spans="1:63" s="12" customFormat="1" ht="22.8" customHeight="1">
      <c r="A142" s="12"/>
      <c r="B142" s="212"/>
      <c r="C142" s="213"/>
      <c r="D142" s="214" t="s">
        <v>73</v>
      </c>
      <c r="E142" s="226" t="s">
        <v>264</v>
      </c>
      <c r="F142" s="226" t="s">
        <v>472</v>
      </c>
      <c r="G142" s="213"/>
      <c r="H142" s="213"/>
      <c r="I142" s="216"/>
      <c r="J142" s="227">
        <f>BK142</f>
        <v>0</v>
      </c>
      <c r="K142" s="213"/>
      <c r="L142" s="218"/>
      <c r="M142" s="219"/>
      <c r="N142" s="220"/>
      <c r="O142" s="220"/>
      <c r="P142" s="221">
        <f>SUM(P143:P144)</f>
        <v>0</v>
      </c>
      <c r="Q142" s="220"/>
      <c r="R142" s="221">
        <f>SUM(R143:R144)</f>
        <v>0</v>
      </c>
      <c r="S142" s="220"/>
      <c r="T142" s="222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82</v>
      </c>
      <c r="AT142" s="224" t="s">
        <v>73</v>
      </c>
      <c r="AU142" s="224" t="s">
        <v>82</v>
      </c>
      <c r="AY142" s="223" t="s">
        <v>211</v>
      </c>
      <c r="BK142" s="225">
        <f>SUM(BK143:BK144)</f>
        <v>0</v>
      </c>
    </row>
    <row r="143" spans="1:65" s="2" customFormat="1" ht="16.5" customHeight="1">
      <c r="A143" s="38"/>
      <c r="B143" s="39"/>
      <c r="C143" s="228" t="s">
        <v>84</v>
      </c>
      <c r="D143" s="228" t="s">
        <v>213</v>
      </c>
      <c r="E143" s="229" t="s">
        <v>1529</v>
      </c>
      <c r="F143" s="230" t="s">
        <v>1530</v>
      </c>
      <c r="G143" s="231" t="s">
        <v>895</v>
      </c>
      <c r="H143" s="232">
        <v>1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39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1521</v>
      </c>
      <c r="AT143" s="240" t="s">
        <v>213</v>
      </c>
      <c r="AU143" s="240" t="s">
        <v>84</v>
      </c>
      <c r="AY143" s="17" t="s">
        <v>211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82</v>
      </c>
      <c r="BK143" s="241">
        <f>ROUND(I143*H143,2)</f>
        <v>0</v>
      </c>
      <c r="BL143" s="17" t="s">
        <v>1521</v>
      </c>
      <c r="BM143" s="240" t="s">
        <v>2077</v>
      </c>
    </row>
    <row r="144" spans="1:65" s="2" customFormat="1" ht="16.5" customHeight="1">
      <c r="A144" s="38"/>
      <c r="B144" s="39"/>
      <c r="C144" s="228" t="s">
        <v>94</v>
      </c>
      <c r="D144" s="228" t="s">
        <v>213</v>
      </c>
      <c r="E144" s="229" t="s">
        <v>1532</v>
      </c>
      <c r="F144" s="230" t="s">
        <v>1533</v>
      </c>
      <c r="G144" s="231" t="s">
        <v>1520</v>
      </c>
      <c r="H144" s="232">
        <v>1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39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1521</v>
      </c>
      <c r="AT144" s="240" t="s">
        <v>213</v>
      </c>
      <c r="AU144" s="240" t="s">
        <v>84</v>
      </c>
      <c r="AY144" s="17" t="s">
        <v>211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82</v>
      </c>
      <c r="BK144" s="241">
        <f>ROUND(I144*H144,2)</f>
        <v>0</v>
      </c>
      <c r="BL144" s="17" t="s">
        <v>1521</v>
      </c>
      <c r="BM144" s="240" t="s">
        <v>2078</v>
      </c>
    </row>
    <row r="145" spans="1:63" s="12" customFormat="1" ht="22.8" customHeight="1">
      <c r="A145" s="12"/>
      <c r="B145" s="212"/>
      <c r="C145" s="213"/>
      <c r="D145" s="214" t="s">
        <v>73</v>
      </c>
      <c r="E145" s="226" t="s">
        <v>610</v>
      </c>
      <c r="F145" s="226" t="s">
        <v>611</v>
      </c>
      <c r="G145" s="213"/>
      <c r="H145" s="213"/>
      <c r="I145" s="216"/>
      <c r="J145" s="227">
        <f>BK145</f>
        <v>0</v>
      </c>
      <c r="K145" s="213"/>
      <c r="L145" s="218"/>
      <c r="M145" s="219"/>
      <c r="N145" s="220"/>
      <c r="O145" s="220"/>
      <c r="P145" s="221">
        <f>SUM(P146:P149)</f>
        <v>0</v>
      </c>
      <c r="Q145" s="220"/>
      <c r="R145" s="221">
        <f>SUM(R146:R149)</f>
        <v>0</v>
      </c>
      <c r="S145" s="220"/>
      <c r="T145" s="222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3" t="s">
        <v>82</v>
      </c>
      <c r="AT145" s="224" t="s">
        <v>73</v>
      </c>
      <c r="AU145" s="224" t="s">
        <v>82</v>
      </c>
      <c r="AY145" s="223" t="s">
        <v>211</v>
      </c>
      <c r="BK145" s="225">
        <f>SUM(BK146:BK149)</f>
        <v>0</v>
      </c>
    </row>
    <row r="146" spans="1:65" s="2" customFormat="1" ht="24.15" customHeight="1">
      <c r="A146" s="38"/>
      <c r="B146" s="39"/>
      <c r="C146" s="228" t="s">
        <v>217</v>
      </c>
      <c r="D146" s="228" t="s">
        <v>213</v>
      </c>
      <c r="E146" s="229" t="s">
        <v>1535</v>
      </c>
      <c r="F146" s="230" t="s">
        <v>1536</v>
      </c>
      <c r="G146" s="231" t="s">
        <v>247</v>
      </c>
      <c r="H146" s="232">
        <v>0.5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39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217</v>
      </c>
      <c r="AT146" s="240" t="s">
        <v>213</v>
      </c>
      <c r="AU146" s="240" t="s">
        <v>84</v>
      </c>
      <c r="AY146" s="17" t="s">
        <v>211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82</v>
      </c>
      <c r="BK146" s="241">
        <f>ROUND(I146*H146,2)</f>
        <v>0</v>
      </c>
      <c r="BL146" s="17" t="s">
        <v>217</v>
      </c>
      <c r="BM146" s="240" t="s">
        <v>2079</v>
      </c>
    </row>
    <row r="147" spans="1:65" s="2" customFormat="1" ht="24.15" customHeight="1">
      <c r="A147" s="38"/>
      <c r="B147" s="39"/>
      <c r="C147" s="228" t="s">
        <v>239</v>
      </c>
      <c r="D147" s="228" t="s">
        <v>213</v>
      </c>
      <c r="E147" s="229" t="s">
        <v>617</v>
      </c>
      <c r="F147" s="230" t="s">
        <v>618</v>
      </c>
      <c r="G147" s="231" t="s">
        <v>247</v>
      </c>
      <c r="H147" s="232">
        <v>0.5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39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217</v>
      </c>
      <c r="AT147" s="240" t="s">
        <v>213</v>
      </c>
      <c r="AU147" s="240" t="s">
        <v>84</v>
      </c>
      <c r="AY147" s="17" t="s">
        <v>211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82</v>
      </c>
      <c r="BK147" s="241">
        <f>ROUND(I147*H147,2)</f>
        <v>0</v>
      </c>
      <c r="BL147" s="17" t="s">
        <v>217</v>
      </c>
      <c r="BM147" s="240" t="s">
        <v>2080</v>
      </c>
    </row>
    <row r="148" spans="1:65" s="2" customFormat="1" ht="16.5" customHeight="1">
      <c r="A148" s="38"/>
      <c r="B148" s="39"/>
      <c r="C148" s="228" t="s">
        <v>244</v>
      </c>
      <c r="D148" s="228" t="s">
        <v>213</v>
      </c>
      <c r="E148" s="229" t="s">
        <v>1539</v>
      </c>
      <c r="F148" s="230" t="s">
        <v>1540</v>
      </c>
      <c r="G148" s="231" t="s">
        <v>247</v>
      </c>
      <c r="H148" s="232">
        <v>0.5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39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217</v>
      </c>
      <c r="AT148" s="240" t="s">
        <v>213</v>
      </c>
      <c r="AU148" s="240" t="s">
        <v>84</v>
      </c>
      <c r="AY148" s="17" t="s">
        <v>211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82</v>
      </c>
      <c r="BK148" s="241">
        <f>ROUND(I148*H148,2)</f>
        <v>0</v>
      </c>
      <c r="BL148" s="17" t="s">
        <v>217</v>
      </c>
      <c r="BM148" s="240" t="s">
        <v>2081</v>
      </c>
    </row>
    <row r="149" spans="1:65" s="2" customFormat="1" ht="24.15" customHeight="1">
      <c r="A149" s="38"/>
      <c r="B149" s="39"/>
      <c r="C149" s="280" t="s">
        <v>251</v>
      </c>
      <c r="D149" s="280" t="s">
        <v>258</v>
      </c>
      <c r="E149" s="281" t="s">
        <v>1542</v>
      </c>
      <c r="F149" s="282" t="s">
        <v>1543</v>
      </c>
      <c r="G149" s="283" t="s">
        <v>274</v>
      </c>
      <c r="H149" s="284">
        <v>2</v>
      </c>
      <c r="I149" s="285"/>
      <c r="J149" s="286">
        <f>ROUND(I149*H149,2)</f>
        <v>0</v>
      </c>
      <c r="K149" s="287"/>
      <c r="L149" s="288"/>
      <c r="M149" s="289" t="s">
        <v>1</v>
      </c>
      <c r="N149" s="290" t="s">
        <v>39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257</v>
      </c>
      <c r="AT149" s="240" t="s">
        <v>258</v>
      </c>
      <c r="AU149" s="240" t="s">
        <v>84</v>
      </c>
      <c r="AY149" s="17" t="s">
        <v>211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82</v>
      </c>
      <c r="BK149" s="241">
        <f>ROUND(I149*H149,2)</f>
        <v>0</v>
      </c>
      <c r="BL149" s="17" t="s">
        <v>217</v>
      </c>
      <c r="BM149" s="240" t="s">
        <v>2082</v>
      </c>
    </row>
    <row r="150" spans="1:63" s="12" customFormat="1" ht="25.9" customHeight="1">
      <c r="A150" s="12"/>
      <c r="B150" s="212"/>
      <c r="C150" s="213"/>
      <c r="D150" s="214" t="s">
        <v>73</v>
      </c>
      <c r="E150" s="215" t="s">
        <v>670</v>
      </c>
      <c r="F150" s="215" t="s">
        <v>671</v>
      </c>
      <c r="G150" s="213"/>
      <c r="H150" s="213"/>
      <c r="I150" s="216"/>
      <c r="J150" s="217">
        <f>BK150</f>
        <v>0</v>
      </c>
      <c r="K150" s="213"/>
      <c r="L150" s="218"/>
      <c r="M150" s="219"/>
      <c r="N150" s="220"/>
      <c r="O150" s="220"/>
      <c r="P150" s="221">
        <f>P151+P156+P160+P176+P190+P197+P202</f>
        <v>0</v>
      </c>
      <c r="Q150" s="220"/>
      <c r="R150" s="221">
        <f>R151+R156+R160+R176+R190+R197+R202</f>
        <v>0.67236229</v>
      </c>
      <c r="S150" s="220"/>
      <c r="T150" s="222">
        <f>T151+T156+T160+T176+T190+T197+T202</f>
        <v>0.38177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84</v>
      </c>
      <c r="AT150" s="224" t="s">
        <v>73</v>
      </c>
      <c r="AU150" s="224" t="s">
        <v>74</v>
      </c>
      <c r="AY150" s="223" t="s">
        <v>211</v>
      </c>
      <c r="BK150" s="225">
        <f>BK151+BK156+BK160+BK176+BK190+BK197+BK202</f>
        <v>0</v>
      </c>
    </row>
    <row r="151" spans="1:63" s="12" customFormat="1" ht="22.8" customHeight="1">
      <c r="A151" s="12"/>
      <c r="B151" s="212"/>
      <c r="C151" s="213"/>
      <c r="D151" s="214" t="s">
        <v>73</v>
      </c>
      <c r="E151" s="226" t="s">
        <v>890</v>
      </c>
      <c r="F151" s="226" t="s">
        <v>891</v>
      </c>
      <c r="G151" s="213"/>
      <c r="H151" s="213"/>
      <c r="I151" s="216"/>
      <c r="J151" s="227">
        <f>BK151</f>
        <v>0</v>
      </c>
      <c r="K151" s="213"/>
      <c r="L151" s="218"/>
      <c r="M151" s="219"/>
      <c r="N151" s="220"/>
      <c r="O151" s="220"/>
      <c r="P151" s="221">
        <f>SUM(P152:P155)</f>
        <v>0</v>
      </c>
      <c r="Q151" s="220"/>
      <c r="R151" s="221">
        <f>SUM(R152:R155)</f>
        <v>0</v>
      </c>
      <c r="S151" s="220"/>
      <c r="T151" s="222">
        <f>SUM(T152:T155)</f>
        <v>0.02102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3" t="s">
        <v>84</v>
      </c>
      <c r="AT151" s="224" t="s">
        <v>73</v>
      </c>
      <c r="AU151" s="224" t="s">
        <v>82</v>
      </c>
      <c r="AY151" s="223" t="s">
        <v>211</v>
      </c>
      <c r="BK151" s="225">
        <f>SUM(BK152:BK155)</f>
        <v>0</v>
      </c>
    </row>
    <row r="152" spans="1:65" s="2" customFormat="1" ht="16.5" customHeight="1">
      <c r="A152" s="38"/>
      <c r="B152" s="39"/>
      <c r="C152" s="228" t="s">
        <v>257</v>
      </c>
      <c r="D152" s="228" t="s">
        <v>213</v>
      </c>
      <c r="E152" s="229" t="s">
        <v>921</v>
      </c>
      <c r="F152" s="230" t="s">
        <v>922</v>
      </c>
      <c r="G152" s="231" t="s">
        <v>895</v>
      </c>
      <c r="H152" s="232">
        <v>1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39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0.01946</v>
      </c>
      <c r="T152" s="239">
        <f>S152*H152</f>
        <v>0.01946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310</v>
      </c>
      <c r="AT152" s="240" t="s">
        <v>213</v>
      </c>
      <c r="AU152" s="240" t="s">
        <v>84</v>
      </c>
      <c r="AY152" s="17" t="s">
        <v>211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82</v>
      </c>
      <c r="BK152" s="241">
        <f>ROUND(I152*H152,2)</f>
        <v>0</v>
      </c>
      <c r="BL152" s="17" t="s">
        <v>310</v>
      </c>
      <c r="BM152" s="240" t="s">
        <v>2083</v>
      </c>
    </row>
    <row r="153" spans="1:65" s="2" customFormat="1" ht="16.5" customHeight="1">
      <c r="A153" s="38"/>
      <c r="B153" s="39"/>
      <c r="C153" s="228" t="s">
        <v>264</v>
      </c>
      <c r="D153" s="228" t="s">
        <v>213</v>
      </c>
      <c r="E153" s="229" t="s">
        <v>960</v>
      </c>
      <c r="F153" s="230" t="s">
        <v>961</v>
      </c>
      <c r="G153" s="231" t="s">
        <v>895</v>
      </c>
      <c r="H153" s="232">
        <v>1</v>
      </c>
      <c r="I153" s="233"/>
      <c r="J153" s="234">
        <f>ROUND(I153*H153,2)</f>
        <v>0</v>
      </c>
      <c r="K153" s="235"/>
      <c r="L153" s="44"/>
      <c r="M153" s="236" t="s">
        <v>1</v>
      </c>
      <c r="N153" s="237" t="s">
        <v>39</v>
      </c>
      <c r="O153" s="91"/>
      <c r="P153" s="238">
        <f>O153*H153</f>
        <v>0</v>
      </c>
      <c r="Q153" s="238">
        <v>0</v>
      </c>
      <c r="R153" s="238">
        <f>Q153*H153</f>
        <v>0</v>
      </c>
      <c r="S153" s="238">
        <v>0.00156</v>
      </c>
      <c r="T153" s="239">
        <f>S153*H153</f>
        <v>0.00156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310</v>
      </c>
      <c r="AT153" s="240" t="s">
        <v>213</v>
      </c>
      <c r="AU153" s="240" t="s">
        <v>84</v>
      </c>
      <c r="AY153" s="17" t="s">
        <v>211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7" t="s">
        <v>82</v>
      </c>
      <c r="BK153" s="241">
        <f>ROUND(I153*H153,2)</f>
        <v>0</v>
      </c>
      <c r="BL153" s="17" t="s">
        <v>310</v>
      </c>
      <c r="BM153" s="240" t="s">
        <v>2084</v>
      </c>
    </row>
    <row r="154" spans="1:65" s="2" customFormat="1" ht="24.15" customHeight="1">
      <c r="A154" s="38"/>
      <c r="B154" s="39"/>
      <c r="C154" s="228" t="s">
        <v>271</v>
      </c>
      <c r="D154" s="228" t="s">
        <v>213</v>
      </c>
      <c r="E154" s="229" t="s">
        <v>1547</v>
      </c>
      <c r="F154" s="230" t="s">
        <v>1548</v>
      </c>
      <c r="G154" s="231" t="s">
        <v>895</v>
      </c>
      <c r="H154" s="232">
        <v>1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39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1521</v>
      </c>
      <c r="AT154" s="240" t="s">
        <v>213</v>
      </c>
      <c r="AU154" s="240" t="s">
        <v>84</v>
      </c>
      <c r="AY154" s="17" t="s">
        <v>211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82</v>
      </c>
      <c r="BK154" s="241">
        <f>ROUND(I154*H154,2)</f>
        <v>0</v>
      </c>
      <c r="BL154" s="17" t="s">
        <v>1521</v>
      </c>
      <c r="BM154" s="240" t="s">
        <v>2085</v>
      </c>
    </row>
    <row r="155" spans="1:65" s="2" customFormat="1" ht="16.5" customHeight="1">
      <c r="A155" s="38"/>
      <c r="B155" s="39"/>
      <c r="C155" s="228" t="s">
        <v>277</v>
      </c>
      <c r="D155" s="228" t="s">
        <v>213</v>
      </c>
      <c r="E155" s="229" t="s">
        <v>1550</v>
      </c>
      <c r="F155" s="230" t="s">
        <v>1551</v>
      </c>
      <c r="G155" s="231" t="s">
        <v>1520</v>
      </c>
      <c r="H155" s="232">
        <v>1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39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1521</v>
      </c>
      <c r="AT155" s="240" t="s">
        <v>213</v>
      </c>
      <c r="AU155" s="240" t="s">
        <v>84</v>
      </c>
      <c r="AY155" s="17" t="s">
        <v>211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82</v>
      </c>
      <c r="BK155" s="241">
        <f>ROUND(I155*H155,2)</f>
        <v>0</v>
      </c>
      <c r="BL155" s="17" t="s">
        <v>1521</v>
      </c>
      <c r="BM155" s="240" t="s">
        <v>2086</v>
      </c>
    </row>
    <row r="156" spans="1:63" s="12" customFormat="1" ht="22.8" customHeight="1">
      <c r="A156" s="12"/>
      <c r="B156" s="212"/>
      <c r="C156" s="213"/>
      <c r="D156" s="214" t="s">
        <v>73</v>
      </c>
      <c r="E156" s="226" t="s">
        <v>1553</v>
      </c>
      <c r="F156" s="226" t="s">
        <v>1554</v>
      </c>
      <c r="G156" s="213"/>
      <c r="H156" s="213"/>
      <c r="I156" s="216"/>
      <c r="J156" s="227">
        <f>BK156</f>
        <v>0</v>
      </c>
      <c r="K156" s="213"/>
      <c r="L156" s="218"/>
      <c r="M156" s="219"/>
      <c r="N156" s="220"/>
      <c r="O156" s="220"/>
      <c r="P156" s="221">
        <f>SUM(P157:P159)</f>
        <v>0</v>
      </c>
      <c r="Q156" s="220"/>
      <c r="R156" s="221">
        <f>SUM(R157:R159)</f>
        <v>0</v>
      </c>
      <c r="S156" s="220"/>
      <c r="T156" s="222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3" t="s">
        <v>84</v>
      </c>
      <c r="AT156" s="224" t="s">
        <v>73</v>
      </c>
      <c r="AU156" s="224" t="s">
        <v>82</v>
      </c>
      <c r="AY156" s="223" t="s">
        <v>211</v>
      </c>
      <c r="BK156" s="225">
        <f>SUM(BK157:BK159)</f>
        <v>0</v>
      </c>
    </row>
    <row r="157" spans="1:65" s="2" customFormat="1" ht="16.5" customHeight="1">
      <c r="A157" s="38"/>
      <c r="B157" s="39"/>
      <c r="C157" s="228" t="s">
        <v>8</v>
      </c>
      <c r="D157" s="228" t="s">
        <v>213</v>
      </c>
      <c r="E157" s="229" t="s">
        <v>1555</v>
      </c>
      <c r="F157" s="230" t="s">
        <v>1556</v>
      </c>
      <c r="G157" s="231" t="s">
        <v>292</v>
      </c>
      <c r="H157" s="232">
        <v>2</v>
      </c>
      <c r="I157" s="233"/>
      <c r="J157" s="234">
        <f>ROUND(I157*H157,2)</f>
        <v>0</v>
      </c>
      <c r="K157" s="235"/>
      <c r="L157" s="44"/>
      <c r="M157" s="236" t="s">
        <v>1</v>
      </c>
      <c r="N157" s="237" t="s">
        <v>39</v>
      </c>
      <c r="O157" s="91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310</v>
      </c>
      <c r="AT157" s="240" t="s">
        <v>213</v>
      </c>
      <c r="AU157" s="240" t="s">
        <v>84</v>
      </c>
      <c r="AY157" s="17" t="s">
        <v>211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82</v>
      </c>
      <c r="BK157" s="241">
        <f>ROUND(I157*H157,2)</f>
        <v>0</v>
      </c>
      <c r="BL157" s="17" t="s">
        <v>310</v>
      </c>
      <c r="BM157" s="240" t="s">
        <v>2087</v>
      </c>
    </row>
    <row r="158" spans="1:65" s="2" customFormat="1" ht="16.5" customHeight="1">
      <c r="A158" s="38"/>
      <c r="B158" s="39"/>
      <c r="C158" s="228" t="s">
        <v>289</v>
      </c>
      <c r="D158" s="228" t="s">
        <v>213</v>
      </c>
      <c r="E158" s="229" t="s">
        <v>1558</v>
      </c>
      <c r="F158" s="230" t="s">
        <v>1559</v>
      </c>
      <c r="G158" s="231" t="s">
        <v>1106</v>
      </c>
      <c r="H158" s="232">
        <v>1</v>
      </c>
      <c r="I158" s="233"/>
      <c r="J158" s="234">
        <f>ROUND(I158*H158,2)</f>
        <v>0</v>
      </c>
      <c r="K158" s="235"/>
      <c r="L158" s="44"/>
      <c r="M158" s="236" t="s">
        <v>1</v>
      </c>
      <c r="N158" s="237" t="s">
        <v>39</v>
      </c>
      <c r="O158" s="91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1521</v>
      </c>
      <c r="AT158" s="240" t="s">
        <v>213</v>
      </c>
      <c r="AU158" s="240" t="s">
        <v>84</v>
      </c>
      <c r="AY158" s="17" t="s">
        <v>211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82</v>
      </c>
      <c r="BK158" s="241">
        <f>ROUND(I158*H158,2)</f>
        <v>0</v>
      </c>
      <c r="BL158" s="17" t="s">
        <v>1521</v>
      </c>
      <c r="BM158" s="240" t="s">
        <v>2088</v>
      </c>
    </row>
    <row r="159" spans="1:65" s="2" customFormat="1" ht="16.5" customHeight="1">
      <c r="A159" s="38"/>
      <c r="B159" s="39"/>
      <c r="C159" s="228" t="s">
        <v>298</v>
      </c>
      <c r="D159" s="228" t="s">
        <v>213</v>
      </c>
      <c r="E159" s="229" t="s">
        <v>1561</v>
      </c>
      <c r="F159" s="230" t="s">
        <v>1562</v>
      </c>
      <c r="G159" s="231" t="s">
        <v>1106</v>
      </c>
      <c r="H159" s="232">
        <v>1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39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1521</v>
      </c>
      <c r="AT159" s="240" t="s">
        <v>213</v>
      </c>
      <c r="AU159" s="240" t="s">
        <v>84</v>
      </c>
      <c r="AY159" s="17" t="s">
        <v>211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82</v>
      </c>
      <c r="BK159" s="241">
        <f>ROUND(I159*H159,2)</f>
        <v>0</v>
      </c>
      <c r="BL159" s="17" t="s">
        <v>1521</v>
      </c>
      <c r="BM159" s="240" t="s">
        <v>2089</v>
      </c>
    </row>
    <row r="160" spans="1:63" s="12" customFormat="1" ht="22.8" customHeight="1">
      <c r="A160" s="12"/>
      <c r="B160" s="212"/>
      <c r="C160" s="213"/>
      <c r="D160" s="214" t="s">
        <v>73</v>
      </c>
      <c r="E160" s="226" t="s">
        <v>1019</v>
      </c>
      <c r="F160" s="226" t="s">
        <v>1020</v>
      </c>
      <c r="G160" s="213"/>
      <c r="H160" s="213"/>
      <c r="I160" s="216"/>
      <c r="J160" s="227">
        <f>BK160</f>
        <v>0</v>
      </c>
      <c r="K160" s="213"/>
      <c r="L160" s="218"/>
      <c r="M160" s="219"/>
      <c r="N160" s="220"/>
      <c r="O160" s="220"/>
      <c r="P160" s="221">
        <f>SUM(P161:P175)</f>
        <v>0</v>
      </c>
      <c r="Q160" s="220"/>
      <c r="R160" s="221">
        <f>SUM(R161:R175)</f>
        <v>0.21209229000000002</v>
      </c>
      <c r="S160" s="220"/>
      <c r="T160" s="222">
        <f>SUM(T161:T175)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3" t="s">
        <v>84</v>
      </c>
      <c r="AT160" s="224" t="s">
        <v>73</v>
      </c>
      <c r="AU160" s="224" t="s">
        <v>82</v>
      </c>
      <c r="AY160" s="223" t="s">
        <v>211</v>
      </c>
      <c r="BK160" s="225">
        <f>SUM(BK161:BK175)</f>
        <v>0</v>
      </c>
    </row>
    <row r="161" spans="1:65" s="2" customFormat="1" ht="33" customHeight="1">
      <c r="A161" s="38"/>
      <c r="B161" s="39"/>
      <c r="C161" s="228" t="s">
        <v>303</v>
      </c>
      <c r="D161" s="228" t="s">
        <v>213</v>
      </c>
      <c r="E161" s="229" t="s">
        <v>1022</v>
      </c>
      <c r="F161" s="230" t="s">
        <v>1023</v>
      </c>
      <c r="G161" s="231" t="s">
        <v>292</v>
      </c>
      <c r="H161" s="232">
        <v>19</v>
      </c>
      <c r="I161" s="233"/>
      <c r="J161" s="234">
        <f>ROUND(I161*H161,2)</f>
        <v>0</v>
      </c>
      <c r="K161" s="235"/>
      <c r="L161" s="44"/>
      <c r="M161" s="236" t="s">
        <v>1</v>
      </c>
      <c r="N161" s="237" t="s">
        <v>39</v>
      </c>
      <c r="O161" s="91"/>
      <c r="P161" s="238">
        <f>O161*H161</f>
        <v>0</v>
      </c>
      <c r="Q161" s="238">
        <v>0.00125</v>
      </c>
      <c r="R161" s="238">
        <f>Q161*H161</f>
        <v>0.02375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310</v>
      </c>
      <c r="AT161" s="240" t="s">
        <v>213</v>
      </c>
      <c r="AU161" s="240" t="s">
        <v>84</v>
      </c>
      <c r="AY161" s="17" t="s">
        <v>211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82</v>
      </c>
      <c r="BK161" s="241">
        <f>ROUND(I161*H161,2)</f>
        <v>0</v>
      </c>
      <c r="BL161" s="17" t="s">
        <v>310</v>
      </c>
      <c r="BM161" s="240" t="s">
        <v>2090</v>
      </c>
    </row>
    <row r="162" spans="1:65" s="2" customFormat="1" ht="16.5" customHeight="1">
      <c r="A162" s="38"/>
      <c r="B162" s="39"/>
      <c r="C162" s="280" t="s">
        <v>310</v>
      </c>
      <c r="D162" s="280" t="s">
        <v>258</v>
      </c>
      <c r="E162" s="281" t="s">
        <v>1565</v>
      </c>
      <c r="F162" s="282" t="s">
        <v>1566</v>
      </c>
      <c r="G162" s="283" t="s">
        <v>292</v>
      </c>
      <c r="H162" s="284">
        <v>25.477</v>
      </c>
      <c r="I162" s="285"/>
      <c r="J162" s="286">
        <f>ROUND(I162*H162,2)</f>
        <v>0</v>
      </c>
      <c r="K162" s="287"/>
      <c r="L162" s="288"/>
      <c r="M162" s="289" t="s">
        <v>1</v>
      </c>
      <c r="N162" s="290" t="s">
        <v>39</v>
      </c>
      <c r="O162" s="91"/>
      <c r="P162" s="238">
        <f>O162*H162</f>
        <v>0</v>
      </c>
      <c r="Q162" s="238">
        <v>0.006</v>
      </c>
      <c r="R162" s="238">
        <f>Q162*H162</f>
        <v>0.152862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468</v>
      </c>
      <c r="AT162" s="240" t="s">
        <v>258</v>
      </c>
      <c r="AU162" s="240" t="s">
        <v>84</v>
      </c>
      <c r="AY162" s="17" t="s">
        <v>211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82</v>
      </c>
      <c r="BK162" s="241">
        <f>ROUND(I162*H162,2)</f>
        <v>0</v>
      </c>
      <c r="BL162" s="17" t="s">
        <v>310</v>
      </c>
      <c r="BM162" s="240" t="s">
        <v>2091</v>
      </c>
    </row>
    <row r="163" spans="1:51" s="14" customFormat="1" ht="12">
      <c r="A163" s="14"/>
      <c r="B163" s="258"/>
      <c r="C163" s="259"/>
      <c r="D163" s="249" t="s">
        <v>221</v>
      </c>
      <c r="E163" s="260" t="s">
        <v>1</v>
      </c>
      <c r="F163" s="261" t="s">
        <v>2092</v>
      </c>
      <c r="G163" s="259"/>
      <c r="H163" s="262">
        <v>25.477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8" t="s">
        <v>221</v>
      </c>
      <c r="AU163" s="268" t="s">
        <v>84</v>
      </c>
      <c r="AV163" s="14" t="s">
        <v>84</v>
      </c>
      <c r="AW163" s="14" t="s">
        <v>31</v>
      </c>
      <c r="AX163" s="14" t="s">
        <v>82</v>
      </c>
      <c r="AY163" s="268" t="s">
        <v>211</v>
      </c>
    </row>
    <row r="164" spans="1:65" s="2" customFormat="1" ht="16.5" customHeight="1">
      <c r="A164" s="38"/>
      <c r="B164" s="39"/>
      <c r="C164" s="280" t="s">
        <v>323</v>
      </c>
      <c r="D164" s="280" t="s">
        <v>258</v>
      </c>
      <c r="E164" s="281" t="s">
        <v>1569</v>
      </c>
      <c r="F164" s="282" t="s">
        <v>1570</v>
      </c>
      <c r="G164" s="283" t="s">
        <v>313</v>
      </c>
      <c r="H164" s="284">
        <v>19.249</v>
      </c>
      <c r="I164" s="285"/>
      <c r="J164" s="286">
        <f>ROUND(I164*H164,2)</f>
        <v>0</v>
      </c>
      <c r="K164" s="287"/>
      <c r="L164" s="288"/>
      <c r="M164" s="289" t="s">
        <v>1</v>
      </c>
      <c r="N164" s="290" t="s">
        <v>39</v>
      </c>
      <c r="O164" s="91"/>
      <c r="P164" s="238">
        <f>O164*H164</f>
        <v>0</v>
      </c>
      <c r="Q164" s="238">
        <v>0.00038</v>
      </c>
      <c r="R164" s="238">
        <f>Q164*H164</f>
        <v>0.00731462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468</v>
      </c>
      <c r="AT164" s="240" t="s">
        <v>258</v>
      </c>
      <c r="AU164" s="240" t="s">
        <v>84</v>
      </c>
      <c r="AY164" s="17" t="s">
        <v>211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82</v>
      </c>
      <c r="BK164" s="241">
        <f>ROUND(I164*H164,2)</f>
        <v>0</v>
      </c>
      <c r="BL164" s="17" t="s">
        <v>310</v>
      </c>
      <c r="BM164" s="240" t="s">
        <v>2093</v>
      </c>
    </row>
    <row r="165" spans="1:51" s="14" customFormat="1" ht="12">
      <c r="A165" s="14"/>
      <c r="B165" s="258"/>
      <c r="C165" s="259"/>
      <c r="D165" s="249" t="s">
        <v>221</v>
      </c>
      <c r="E165" s="260" t="s">
        <v>1</v>
      </c>
      <c r="F165" s="261" t="s">
        <v>2094</v>
      </c>
      <c r="G165" s="259"/>
      <c r="H165" s="262">
        <v>19.249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8" t="s">
        <v>221</v>
      </c>
      <c r="AU165" s="268" t="s">
        <v>84</v>
      </c>
      <c r="AV165" s="14" t="s">
        <v>84</v>
      </c>
      <c r="AW165" s="14" t="s">
        <v>31</v>
      </c>
      <c r="AX165" s="14" t="s">
        <v>82</v>
      </c>
      <c r="AY165" s="268" t="s">
        <v>211</v>
      </c>
    </row>
    <row r="166" spans="1:65" s="2" customFormat="1" ht="16.5" customHeight="1">
      <c r="A166" s="38"/>
      <c r="B166" s="39"/>
      <c r="C166" s="280" t="s">
        <v>337</v>
      </c>
      <c r="D166" s="280" t="s">
        <v>258</v>
      </c>
      <c r="E166" s="281" t="s">
        <v>1573</v>
      </c>
      <c r="F166" s="282" t="s">
        <v>1574</v>
      </c>
      <c r="G166" s="283" t="s">
        <v>313</v>
      </c>
      <c r="H166" s="284">
        <v>39.63</v>
      </c>
      <c r="I166" s="285"/>
      <c r="J166" s="286">
        <f>ROUND(I166*H166,2)</f>
        <v>0</v>
      </c>
      <c r="K166" s="287"/>
      <c r="L166" s="288"/>
      <c r="M166" s="289" t="s">
        <v>1</v>
      </c>
      <c r="N166" s="290" t="s">
        <v>39</v>
      </c>
      <c r="O166" s="91"/>
      <c r="P166" s="238">
        <f>O166*H166</f>
        <v>0</v>
      </c>
      <c r="Q166" s="238">
        <v>0.00035</v>
      </c>
      <c r="R166" s="238">
        <f>Q166*H166</f>
        <v>0.013870500000000001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468</v>
      </c>
      <c r="AT166" s="240" t="s">
        <v>258</v>
      </c>
      <c r="AU166" s="240" t="s">
        <v>84</v>
      </c>
      <c r="AY166" s="17" t="s">
        <v>211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7" t="s">
        <v>82</v>
      </c>
      <c r="BK166" s="241">
        <f>ROUND(I166*H166,2)</f>
        <v>0</v>
      </c>
      <c r="BL166" s="17" t="s">
        <v>310</v>
      </c>
      <c r="BM166" s="240" t="s">
        <v>2095</v>
      </c>
    </row>
    <row r="167" spans="1:51" s="14" customFormat="1" ht="12">
      <c r="A167" s="14"/>
      <c r="B167" s="258"/>
      <c r="C167" s="259"/>
      <c r="D167" s="249" t="s">
        <v>221</v>
      </c>
      <c r="E167" s="260" t="s">
        <v>1</v>
      </c>
      <c r="F167" s="261" t="s">
        <v>2096</v>
      </c>
      <c r="G167" s="259"/>
      <c r="H167" s="262">
        <v>39.63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8" t="s">
        <v>221</v>
      </c>
      <c r="AU167" s="268" t="s">
        <v>84</v>
      </c>
      <c r="AV167" s="14" t="s">
        <v>84</v>
      </c>
      <c r="AW167" s="14" t="s">
        <v>31</v>
      </c>
      <c r="AX167" s="14" t="s">
        <v>82</v>
      </c>
      <c r="AY167" s="268" t="s">
        <v>211</v>
      </c>
    </row>
    <row r="168" spans="1:65" s="2" customFormat="1" ht="16.5" customHeight="1">
      <c r="A168" s="38"/>
      <c r="B168" s="39"/>
      <c r="C168" s="280" t="s">
        <v>361</v>
      </c>
      <c r="D168" s="280" t="s">
        <v>258</v>
      </c>
      <c r="E168" s="281" t="s">
        <v>1577</v>
      </c>
      <c r="F168" s="282" t="s">
        <v>1578</v>
      </c>
      <c r="G168" s="283" t="s">
        <v>313</v>
      </c>
      <c r="H168" s="284">
        <v>19.815</v>
      </c>
      <c r="I168" s="285"/>
      <c r="J168" s="286">
        <f>ROUND(I168*H168,2)</f>
        <v>0</v>
      </c>
      <c r="K168" s="287"/>
      <c r="L168" s="288"/>
      <c r="M168" s="289" t="s">
        <v>1</v>
      </c>
      <c r="N168" s="290" t="s">
        <v>39</v>
      </c>
      <c r="O168" s="91"/>
      <c r="P168" s="238">
        <f>O168*H168</f>
        <v>0</v>
      </c>
      <c r="Q168" s="238">
        <v>0.00035</v>
      </c>
      <c r="R168" s="238">
        <f>Q168*H168</f>
        <v>0.0069352500000000004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468</v>
      </c>
      <c r="AT168" s="240" t="s">
        <v>258</v>
      </c>
      <c r="AU168" s="240" t="s">
        <v>84</v>
      </c>
      <c r="AY168" s="17" t="s">
        <v>211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82</v>
      </c>
      <c r="BK168" s="241">
        <f>ROUND(I168*H168,2)</f>
        <v>0</v>
      </c>
      <c r="BL168" s="17" t="s">
        <v>310</v>
      </c>
      <c r="BM168" s="240" t="s">
        <v>2097</v>
      </c>
    </row>
    <row r="169" spans="1:51" s="14" customFormat="1" ht="12">
      <c r="A169" s="14"/>
      <c r="B169" s="258"/>
      <c r="C169" s="259"/>
      <c r="D169" s="249" t="s">
        <v>221</v>
      </c>
      <c r="E169" s="260" t="s">
        <v>1</v>
      </c>
      <c r="F169" s="261" t="s">
        <v>2098</v>
      </c>
      <c r="G169" s="259"/>
      <c r="H169" s="262">
        <v>19.815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8" t="s">
        <v>221</v>
      </c>
      <c r="AU169" s="268" t="s">
        <v>84</v>
      </c>
      <c r="AV169" s="14" t="s">
        <v>84</v>
      </c>
      <c r="AW169" s="14" t="s">
        <v>31</v>
      </c>
      <c r="AX169" s="14" t="s">
        <v>82</v>
      </c>
      <c r="AY169" s="268" t="s">
        <v>211</v>
      </c>
    </row>
    <row r="170" spans="1:65" s="2" customFormat="1" ht="16.5" customHeight="1">
      <c r="A170" s="38"/>
      <c r="B170" s="39"/>
      <c r="C170" s="280" t="s">
        <v>366</v>
      </c>
      <c r="D170" s="280" t="s">
        <v>258</v>
      </c>
      <c r="E170" s="281" t="s">
        <v>1581</v>
      </c>
      <c r="F170" s="282" t="s">
        <v>1582</v>
      </c>
      <c r="G170" s="283" t="s">
        <v>313</v>
      </c>
      <c r="H170" s="284">
        <v>11.323</v>
      </c>
      <c r="I170" s="285"/>
      <c r="J170" s="286">
        <f>ROUND(I170*H170,2)</f>
        <v>0</v>
      </c>
      <c r="K170" s="287"/>
      <c r="L170" s="288"/>
      <c r="M170" s="289" t="s">
        <v>1</v>
      </c>
      <c r="N170" s="290" t="s">
        <v>39</v>
      </c>
      <c r="O170" s="91"/>
      <c r="P170" s="238">
        <f>O170*H170</f>
        <v>0</v>
      </c>
      <c r="Q170" s="238">
        <v>0.0005</v>
      </c>
      <c r="R170" s="238">
        <f>Q170*H170</f>
        <v>0.005661500000000001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468</v>
      </c>
      <c r="AT170" s="240" t="s">
        <v>258</v>
      </c>
      <c r="AU170" s="240" t="s">
        <v>84</v>
      </c>
      <c r="AY170" s="17" t="s">
        <v>211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82</v>
      </c>
      <c r="BK170" s="241">
        <f>ROUND(I170*H170,2)</f>
        <v>0</v>
      </c>
      <c r="BL170" s="17" t="s">
        <v>310</v>
      </c>
      <c r="BM170" s="240" t="s">
        <v>2099</v>
      </c>
    </row>
    <row r="171" spans="1:51" s="14" customFormat="1" ht="12">
      <c r="A171" s="14"/>
      <c r="B171" s="258"/>
      <c r="C171" s="259"/>
      <c r="D171" s="249" t="s">
        <v>221</v>
      </c>
      <c r="E171" s="260" t="s">
        <v>1</v>
      </c>
      <c r="F171" s="261" t="s">
        <v>2100</v>
      </c>
      <c r="G171" s="259"/>
      <c r="H171" s="262">
        <v>11.323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8" t="s">
        <v>221</v>
      </c>
      <c r="AU171" s="268" t="s">
        <v>84</v>
      </c>
      <c r="AV171" s="14" t="s">
        <v>84</v>
      </c>
      <c r="AW171" s="14" t="s">
        <v>31</v>
      </c>
      <c r="AX171" s="14" t="s">
        <v>82</v>
      </c>
      <c r="AY171" s="268" t="s">
        <v>211</v>
      </c>
    </row>
    <row r="172" spans="1:65" s="2" customFormat="1" ht="16.5" customHeight="1">
      <c r="A172" s="38"/>
      <c r="B172" s="39"/>
      <c r="C172" s="280" t="s">
        <v>7</v>
      </c>
      <c r="D172" s="280" t="s">
        <v>258</v>
      </c>
      <c r="E172" s="281" t="s">
        <v>1585</v>
      </c>
      <c r="F172" s="282" t="s">
        <v>1586</v>
      </c>
      <c r="G172" s="283" t="s">
        <v>274</v>
      </c>
      <c r="H172" s="284">
        <v>28.307</v>
      </c>
      <c r="I172" s="285"/>
      <c r="J172" s="286">
        <f>ROUND(I172*H172,2)</f>
        <v>0</v>
      </c>
      <c r="K172" s="287"/>
      <c r="L172" s="288"/>
      <c r="M172" s="289" t="s">
        <v>1</v>
      </c>
      <c r="N172" s="290" t="s">
        <v>39</v>
      </c>
      <c r="O172" s="91"/>
      <c r="P172" s="238">
        <f>O172*H172</f>
        <v>0</v>
      </c>
      <c r="Q172" s="238">
        <v>4E-05</v>
      </c>
      <c r="R172" s="238">
        <f>Q172*H172</f>
        <v>0.00113228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468</v>
      </c>
      <c r="AT172" s="240" t="s">
        <v>258</v>
      </c>
      <c r="AU172" s="240" t="s">
        <v>84</v>
      </c>
      <c r="AY172" s="17" t="s">
        <v>211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7" t="s">
        <v>82</v>
      </c>
      <c r="BK172" s="241">
        <f>ROUND(I172*H172,2)</f>
        <v>0</v>
      </c>
      <c r="BL172" s="17" t="s">
        <v>310</v>
      </c>
      <c r="BM172" s="240" t="s">
        <v>2101</v>
      </c>
    </row>
    <row r="173" spans="1:51" s="14" customFormat="1" ht="12">
      <c r="A173" s="14"/>
      <c r="B173" s="258"/>
      <c r="C173" s="259"/>
      <c r="D173" s="249" t="s">
        <v>221</v>
      </c>
      <c r="E173" s="260" t="s">
        <v>1</v>
      </c>
      <c r="F173" s="261" t="s">
        <v>2102</v>
      </c>
      <c r="G173" s="259"/>
      <c r="H173" s="262">
        <v>28.307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8" t="s">
        <v>221</v>
      </c>
      <c r="AU173" s="268" t="s">
        <v>84</v>
      </c>
      <c r="AV173" s="14" t="s">
        <v>84</v>
      </c>
      <c r="AW173" s="14" t="s">
        <v>31</v>
      </c>
      <c r="AX173" s="14" t="s">
        <v>82</v>
      </c>
      <c r="AY173" s="268" t="s">
        <v>211</v>
      </c>
    </row>
    <row r="174" spans="1:65" s="2" customFormat="1" ht="16.5" customHeight="1">
      <c r="A174" s="38"/>
      <c r="B174" s="39"/>
      <c r="C174" s="280" t="s">
        <v>390</v>
      </c>
      <c r="D174" s="280" t="s">
        <v>258</v>
      </c>
      <c r="E174" s="281" t="s">
        <v>1589</v>
      </c>
      <c r="F174" s="282" t="s">
        <v>1590</v>
      </c>
      <c r="G174" s="283" t="s">
        <v>274</v>
      </c>
      <c r="H174" s="284">
        <v>28.307</v>
      </c>
      <c r="I174" s="285"/>
      <c r="J174" s="286">
        <f>ROUND(I174*H174,2)</f>
        <v>0</v>
      </c>
      <c r="K174" s="287"/>
      <c r="L174" s="288"/>
      <c r="M174" s="289" t="s">
        <v>1</v>
      </c>
      <c r="N174" s="290" t="s">
        <v>39</v>
      </c>
      <c r="O174" s="91"/>
      <c r="P174" s="238">
        <f>O174*H174</f>
        <v>0</v>
      </c>
      <c r="Q174" s="238">
        <v>2E-05</v>
      </c>
      <c r="R174" s="238">
        <f>Q174*H174</f>
        <v>0.00056614</v>
      </c>
      <c r="S174" s="238">
        <v>0</v>
      </c>
      <c r="T174" s="23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0" t="s">
        <v>468</v>
      </c>
      <c r="AT174" s="240" t="s">
        <v>258</v>
      </c>
      <c r="AU174" s="240" t="s">
        <v>84</v>
      </c>
      <c r="AY174" s="17" t="s">
        <v>211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7" t="s">
        <v>82</v>
      </c>
      <c r="BK174" s="241">
        <f>ROUND(I174*H174,2)</f>
        <v>0</v>
      </c>
      <c r="BL174" s="17" t="s">
        <v>310</v>
      </c>
      <c r="BM174" s="240" t="s">
        <v>2103</v>
      </c>
    </row>
    <row r="175" spans="1:51" s="14" customFormat="1" ht="12">
      <c r="A175" s="14"/>
      <c r="B175" s="258"/>
      <c r="C175" s="259"/>
      <c r="D175" s="249" t="s">
        <v>221</v>
      </c>
      <c r="E175" s="260" t="s">
        <v>1</v>
      </c>
      <c r="F175" s="261" t="s">
        <v>2102</v>
      </c>
      <c r="G175" s="259"/>
      <c r="H175" s="262">
        <v>28.307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8" t="s">
        <v>221</v>
      </c>
      <c r="AU175" s="268" t="s">
        <v>84</v>
      </c>
      <c r="AV175" s="14" t="s">
        <v>84</v>
      </c>
      <c r="AW175" s="14" t="s">
        <v>31</v>
      </c>
      <c r="AX175" s="14" t="s">
        <v>82</v>
      </c>
      <c r="AY175" s="268" t="s">
        <v>211</v>
      </c>
    </row>
    <row r="176" spans="1:63" s="12" customFormat="1" ht="22.8" customHeight="1">
      <c r="A176" s="12"/>
      <c r="B176" s="212"/>
      <c r="C176" s="213"/>
      <c r="D176" s="214" t="s">
        <v>73</v>
      </c>
      <c r="E176" s="226" t="s">
        <v>1592</v>
      </c>
      <c r="F176" s="226" t="s">
        <v>1593</v>
      </c>
      <c r="G176" s="213"/>
      <c r="H176" s="213"/>
      <c r="I176" s="216"/>
      <c r="J176" s="227">
        <f>BK176</f>
        <v>0</v>
      </c>
      <c r="K176" s="213"/>
      <c r="L176" s="218"/>
      <c r="M176" s="219"/>
      <c r="N176" s="220"/>
      <c r="O176" s="220"/>
      <c r="P176" s="221">
        <f>SUM(P177:P189)</f>
        <v>0</v>
      </c>
      <c r="Q176" s="220"/>
      <c r="R176" s="221">
        <f>SUM(R177:R189)</f>
        <v>0.29933</v>
      </c>
      <c r="S176" s="220"/>
      <c r="T176" s="222">
        <f>SUM(T177:T189)</f>
        <v>0.0538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3" t="s">
        <v>84</v>
      </c>
      <c r="AT176" s="224" t="s">
        <v>73</v>
      </c>
      <c r="AU176" s="224" t="s">
        <v>82</v>
      </c>
      <c r="AY176" s="223" t="s">
        <v>211</v>
      </c>
      <c r="BK176" s="225">
        <f>SUM(BK177:BK189)</f>
        <v>0</v>
      </c>
    </row>
    <row r="177" spans="1:65" s="2" customFormat="1" ht="24.15" customHeight="1">
      <c r="A177" s="38"/>
      <c r="B177" s="39"/>
      <c r="C177" s="228" t="s">
        <v>396</v>
      </c>
      <c r="D177" s="228" t="s">
        <v>213</v>
      </c>
      <c r="E177" s="229" t="s">
        <v>1594</v>
      </c>
      <c r="F177" s="230" t="s">
        <v>1595</v>
      </c>
      <c r="G177" s="231" t="s">
        <v>292</v>
      </c>
      <c r="H177" s="232">
        <v>19</v>
      </c>
      <c r="I177" s="233"/>
      <c r="J177" s="234">
        <f>ROUND(I177*H177,2)</f>
        <v>0</v>
      </c>
      <c r="K177" s="235"/>
      <c r="L177" s="44"/>
      <c r="M177" s="236" t="s">
        <v>1</v>
      </c>
      <c r="N177" s="237" t="s">
        <v>39</v>
      </c>
      <c r="O177" s="91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0" t="s">
        <v>310</v>
      </c>
      <c r="AT177" s="240" t="s">
        <v>213</v>
      </c>
      <c r="AU177" s="240" t="s">
        <v>84</v>
      </c>
      <c r="AY177" s="17" t="s">
        <v>211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7" t="s">
        <v>82</v>
      </c>
      <c r="BK177" s="241">
        <f>ROUND(I177*H177,2)</f>
        <v>0</v>
      </c>
      <c r="BL177" s="17" t="s">
        <v>310</v>
      </c>
      <c r="BM177" s="240" t="s">
        <v>2104</v>
      </c>
    </row>
    <row r="178" spans="1:65" s="2" customFormat="1" ht="16.5" customHeight="1">
      <c r="A178" s="38"/>
      <c r="B178" s="39"/>
      <c r="C178" s="228" t="s">
        <v>420</v>
      </c>
      <c r="D178" s="228" t="s">
        <v>213</v>
      </c>
      <c r="E178" s="229" t="s">
        <v>1597</v>
      </c>
      <c r="F178" s="230" t="s">
        <v>1598</v>
      </c>
      <c r="G178" s="231" t="s">
        <v>292</v>
      </c>
      <c r="H178" s="232">
        <v>19</v>
      </c>
      <c r="I178" s="233"/>
      <c r="J178" s="234">
        <f>ROUND(I178*H178,2)</f>
        <v>0</v>
      </c>
      <c r="K178" s="235"/>
      <c r="L178" s="44"/>
      <c r="M178" s="236" t="s">
        <v>1</v>
      </c>
      <c r="N178" s="237" t="s">
        <v>39</v>
      </c>
      <c r="O178" s="91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310</v>
      </c>
      <c r="AT178" s="240" t="s">
        <v>213</v>
      </c>
      <c r="AU178" s="240" t="s">
        <v>84</v>
      </c>
      <c r="AY178" s="17" t="s">
        <v>211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82</v>
      </c>
      <c r="BK178" s="241">
        <f>ROUND(I178*H178,2)</f>
        <v>0</v>
      </c>
      <c r="BL178" s="17" t="s">
        <v>310</v>
      </c>
      <c r="BM178" s="240" t="s">
        <v>2105</v>
      </c>
    </row>
    <row r="179" spans="1:65" s="2" customFormat="1" ht="24.15" customHeight="1">
      <c r="A179" s="38"/>
      <c r="B179" s="39"/>
      <c r="C179" s="228" t="s">
        <v>426</v>
      </c>
      <c r="D179" s="228" t="s">
        <v>213</v>
      </c>
      <c r="E179" s="229" t="s">
        <v>1600</v>
      </c>
      <c r="F179" s="230" t="s">
        <v>1601</v>
      </c>
      <c r="G179" s="231" t="s">
        <v>292</v>
      </c>
      <c r="H179" s="232">
        <v>19</v>
      </c>
      <c r="I179" s="233"/>
      <c r="J179" s="234">
        <f>ROUND(I179*H179,2)</f>
        <v>0</v>
      </c>
      <c r="K179" s="235"/>
      <c r="L179" s="44"/>
      <c r="M179" s="236" t="s">
        <v>1</v>
      </c>
      <c r="N179" s="237" t="s">
        <v>39</v>
      </c>
      <c r="O179" s="91"/>
      <c r="P179" s="238">
        <f>O179*H179</f>
        <v>0</v>
      </c>
      <c r="Q179" s="238">
        <v>0.0002</v>
      </c>
      <c r="R179" s="238">
        <f>Q179*H179</f>
        <v>0.0038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310</v>
      </c>
      <c r="AT179" s="240" t="s">
        <v>213</v>
      </c>
      <c r="AU179" s="240" t="s">
        <v>84</v>
      </c>
      <c r="AY179" s="17" t="s">
        <v>211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82</v>
      </c>
      <c r="BK179" s="241">
        <f>ROUND(I179*H179,2)</f>
        <v>0</v>
      </c>
      <c r="BL179" s="17" t="s">
        <v>310</v>
      </c>
      <c r="BM179" s="240" t="s">
        <v>2106</v>
      </c>
    </row>
    <row r="180" spans="1:65" s="2" customFormat="1" ht="16.5" customHeight="1">
      <c r="A180" s="38"/>
      <c r="B180" s="39"/>
      <c r="C180" s="228" t="s">
        <v>432</v>
      </c>
      <c r="D180" s="228" t="s">
        <v>213</v>
      </c>
      <c r="E180" s="229" t="s">
        <v>1603</v>
      </c>
      <c r="F180" s="230" t="s">
        <v>1604</v>
      </c>
      <c r="G180" s="231" t="s">
        <v>292</v>
      </c>
      <c r="H180" s="232">
        <v>19</v>
      </c>
      <c r="I180" s="233"/>
      <c r="J180" s="234">
        <f>ROUND(I180*H180,2)</f>
        <v>0</v>
      </c>
      <c r="K180" s="235"/>
      <c r="L180" s="44"/>
      <c r="M180" s="236" t="s">
        <v>1</v>
      </c>
      <c r="N180" s="237" t="s">
        <v>39</v>
      </c>
      <c r="O180" s="91"/>
      <c r="P180" s="238">
        <f>O180*H180</f>
        <v>0</v>
      </c>
      <c r="Q180" s="238">
        <v>0.015</v>
      </c>
      <c r="R180" s="238">
        <f>Q180*H180</f>
        <v>0.285</v>
      </c>
      <c r="S180" s="238">
        <v>0</v>
      </c>
      <c r="T180" s="23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0" t="s">
        <v>310</v>
      </c>
      <c r="AT180" s="240" t="s">
        <v>213</v>
      </c>
      <c r="AU180" s="240" t="s">
        <v>84</v>
      </c>
      <c r="AY180" s="17" t="s">
        <v>211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7" t="s">
        <v>82</v>
      </c>
      <c r="BK180" s="241">
        <f>ROUND(I180*H180,2)</f>
        <v>0</v>
      </c>
      <c r="BL180" s="17" t="s">
        <v>310</v>
      </c>
      <c r="BM180" s="240" t="s">
        <v>2107</v>
      </c>
    </row>
    <row r="181" spans="1:65" s="2" customFormat="1" ht="24.15" customHeight="1">
      <c r="A181" s="38"/>
      <c r="B181" s="39"/>
      <c r="C181" s="228" t="s">
        <v>453</v>
      </c>
      <c r="D181" s="228" t="s">
        <v>213</v>
      </c>
      <c r="E181" s="229" t="s">
        <v>1606</v>
      </c>
      <c r="F181" s="230" t="s">
        <v>1607</v>
      </c>
      <c r="G181" s="231" t="s">
        <v>292</v>
      </c>
      <c r="H181" s="232">
        <v>19</v>
      </c>
      <c r="I181" s="233"/>
      <c r="J181" s="234">
        <f>ROUND(I181*H181,2)</f>
        <v>0</v>
      </c>
      <c r="K181" s="235"/>
      <c r="L181" s="44"/>
      <c r="M181" s="236" t="s">
        <v>1</v>
      </c>
      <c r="N181" s="237" t="s">
        <v>39</v>
      </c>
      <c r="O181" s="91"/>
      <c r="P181" s="238">
        <f>O181*H181</f>
        <v>0</v>
      </c>
      <c r="Q181" s="238">
        <v>0</v>
      </c>
      <c r="R181" s="238">
        <f>Q181*H181</f>
        <v>0</v>
      </c>
      <c r="S181" s="238">
        <v>0.0025</v>
      </c>
      <c r="T181" s="239">
        <f>S181*H181</f>
        <v>0.0475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310</v>
      </c>
      <c r="AT181" s="240" t="s">
        <v>213</v>
      </c>
      <c r="AU181" s="240" t="s">
        <v>84</v>
      </c>
      <c r="AY181" s="17" t="s">
        <v>211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82</v>
      </c>
      <c r="BK181" s="241">
        <f>ROUND(I181*H181,2)</f>
        <v>0</v>
      </c>
      <c r="BL181" s="17" t="s">
        <v>310</v>
      </c>
      <c r="BM181" s="240" t="s">
        <v>2108</v>
      </c>
    </row>
    <row r="182" spans="1:65" s="2" customFormat="1" ht="16.5" customHeight="1">
      <c r="A182" s="38"/>
      <c r="B182" s="39"/>
      <c r="C182" s="228" t="s">
        <v>460</v>
      </c>
      <c r="D182" s="228" t="s">
        <v>213</v>
      </c>
      <c r="E182" s="229" t="s">
        <v>1609</v>
      </c>
      <c r="F182" s="230" t="s">
        <v>1610</v>
      </c>
      <c r="G182" s="231" t="s">
        <v>292</v>
      </c>
      <c r="H182" s="232">
        <v>19</v>
      </c>
      <c r="I182" s="233"/>
      <c r="J182" s="234">
        <f>ROUND(I182*H182,2)</f>
        <v>0</v>
      </c>
      <c r="K182" s="235"/>
      <c r="L182" s="44"/>
      <c r="M182" s="236" t="s">
        <v>1</v>
      </c>
      <c r="N182" s="237" t="s">
        <v>39</v>
      </c>
      <c r="O182" s="91"/>
      <c r="P182" s="238">
        <f>O182*H182</f>
        <v>0</v>
      </c>
      <c r="Q182" s="238">
        <v>0.0003</v>
      </c>
      <c r="R182" s="238">
        <f>Q182*H182</f>
        <v>0.005699999999999999</v>
      </c>
      <c r="S182" s="238">
        <v>0</v>
      </c>
      <c r="T182" s="23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310</v>
      </c>
      <c r="AT182" s="240" t="s">
        <v>213</v>
      </c>
      <c r="AU182" s="240" t="s">
        <v>84</v>
      </c>
      <c r="AY182" s="17" t="s">
        <v>211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82</v>
      </c>
      <c r="BK182" s="241">
        <f>ROUND(I182*H182,2)</f>
        <v>0</v>
      </c>
      <c r="BL182" s="17" t="s">
        <v>310</v>
      </c>
      <c r="BM182" s="240" t="s">
        <v>2109</v>
      </c>
    </row>
    <row r="183" spans="1:65" s="2" customFormat="1" ht="16.5" customHeight="1">
      <c r="A183" s="38"/>
      <c r="B183" s="39"/>
      <c r="C183" s="280" t="s">
        <v>464</v>
      </c>
      <c r="D183" s="280" t="s">
        <v>258</v>
      </c>
      <c r="E183" s="281" t="s">
        <v>1612</v>
      </c>
      <c r="F183" s="282" t="s">
        <v>1613</v>
      </c>
      <c r="G183" s="283" t="s">
        <v>313</v>
      </c>
      <c r="H183" s="284">
        <v>21</v>
      </c>
      <c r="I183" s="285"/>
      <c r="J183" s="286">
        <f>ROUND(I183*H183,2)</f>
        <v>0</v>
      </c>
      <c r="K183" s="287"/>
      <c r="L183" s="288"/>
      <c r="M183" s="289" t="s">
        <v>1</v>
      </c>
      <c r="N183" s="290" t="s">
        <v>39</v>
      </c>
      <c r="O183" s="91"/>
      <c r="P183" s="238">
        <f>O183*H183</f>
        <v>0</v>
      </c>
      <c r="Q183" s="238">
        <v>0.00022</v>
      </c>
      <c r="R183" s="238">
        <f>Q183*H183</f>
        <v>0.00462</v>
      </c>
      <c r="S183" s="238">
        <v>0</v>
      </c>
      <c r="T183" s="23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468</v>
      </c>
      <c r="AT183" s="240" t="s">
        <v>258</v>
      </c>
      <c r="AU183" s="240" t="s">
        <v>84</v>
      </c>
      <c r="AY183" s="17" t="s">
        <v>211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82</v>
      </c>
      <c r="BK183" s="241">
        <f>ROUND(I183*H183,2)</f>
        <v>0</v>
      </c>
      <c r="BL183" s="17" t="s">
        <v>310</v>
      </c>
      <c r="BM183" s="240" t="s">
        <v>2110</v>
      </c>
    </row>
    <row r="184" spans="1:51" s="14" customFormat="1" ht="12">
      <c r="A184" s="14"/>
      <c r="B184" s="258"/>
      <c r="C184" s="259"/>
      <c r="D184" s="249" t="s">
        <v>221</v>
      </c>
      <c r="E184" s="260" t="s">
        <v>1</v>
      </c>
      <c r="F184" s="261" t="s">
        <v>2111</v>
      </c>
      <c r="G184" s="259"/>
      <c r="H184" s="262">
        <v>21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8" t="s">
        <v>221</v>
      </c>
      <c r="AU184" s="268" t="s">
        <v>84</v>
      </c>
      <c r="AV184" s="14" t="s">
        <v>84</v>
      </c>
      <c r="AW184" s="14" t="s">
        <v>31</v>
      </c>
      <c r="AX184" s="14" t="s">
        <v>82</v>
      </c>
      <c r="AY184" s="268" t="s">
        <v>211</v>
      </c>
    </row>
    <row r="185" spans="1:65" s="2" customFormat="1" ht="24.15" customHeight="1">
      <c r="A185" s="38"/>
      <c r="B185" s="39"/>
      <c r="C185" s="228" t="s">
        <v>468</v>
      </c>
      <c r="D185" s="228" t="s">
        <v>213</v>
      </c>
      <c r="E185" s="229" t="s">
        <v>1616</v>
      </c>
      <c r="F185" s="230" t="s">
        <v>1617</v>
      </c>
      <c r="G185" s="231" t="s">
        <v>313</v>
      </c>
      <c r="H185" s="232">
        <v>8</v>
      </c>
      <c r="I185" s="233"/>
      <c r="J185" s="234">
        <f>ROUND(I185*H185,2)</f>
        <v>0</v>
      </c>
      <c r="K185" s="235"/>
      <c r="L185" s="44"/>
      <c r="M185" s="236" t="s">
        <v>1</v>
      </c>
      <c r="N185" s="237" t="s">
        <v>39</v>
      </c>
      <c r="O185" s="91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310</v>
      </c>
      <c r="AT185" s="240" t="s">
        <v>213</v>
      </c>
      <c r="AU185" s="240" t="s">
        <v>84</v>
      </c>
      <c r="AY185" s="17" t="s">
        <v>211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7" t="s">
        <v>82</v>
      </c>
      <c r="BK185" s="241">
        <f>ROUND(I185*H185,2)</f>
        <v>0</v>
      </c>
      <c r="BL185" s="17" t="s">
        <v>310</v>
      </c>
      <c r="BM185" s="240" t="s">
        <v>2112</v>
      </c>
    </row>
    <row r="186" spans="1:65" s="2" customFormat="1" ht="21.75" customHeight="1">
      <c r="A186" s="38"/>
      <c r="B186" s="39"/>
      <c r="C186" s="228" t="s">
        <v>440</v>
      </c>
      <c r="D186" s="228" t="s">
        <v>213</v>
      </c>
      <c r="E186" s="229" t="s">
        <v>1619</v>
      </c>
      <c r="F186" s="230" t="s">
        <v>1620</v>
      </c>
      <c r="G186" s="231" t="s">
        <v>313</v>
      </c>
      <c r="H186" s="232">
        <v>21</v>
      </c>
      <c r="I186" s="233"/>
      <c r="J186" s="234">
        <f>ROUND(I186*H186,2)</f>
        <v>0</v>
      </c>
      <c r="K186" s="235"/>
      <c r="L186" s="44"/>
      <c r="M186" s="236" t="s">
        <v>1</v>
      </c>
      <c r="N186" s="237" t="s">
        <v>39</v>
      </c>
      <c r="O186" s="91"/>
      <c r="P186" s="238">
        <f>O186*H186</f>
        <v>0</v>
      </c>
      <c r="Q186" s="238">
        <v>0</v>
      </c>
      <c r="R186" s="238">
        <f>Q186*H186</f>
        <v>0</v>
      </c>
      <c r="S186" s="238">
        <v>0.0003</v>
      </c>
      <c r="T186" s="239">
        <f>S186*H186</f>
        <v>0.006299999999999999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310</v>
      </c>
      <c r="AT186" s="240" t="s">
        <v>213</v>
      </c>
      <c r="AU186" s="240" t="s">
        <v>84</v>
      </c>
      <c r="AY186" s="17" t="s">
        <v>211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7" t="s">
        <v>82</v>
      </c>
      <c r="BK186" s="241">
        <f>ROUND(I186*H186,2)</f>
        <v>0</v>
      </c>
      <c r="BL186" s="17" t="s">
        <v>310</v>
      </c>
      <c r="BM186" s="240" t="s">
        <v>2113</v>
      </c>
    </row>
    <row r="187" spans="1:65" s="2" customFormat="1" ht="66.75" customHeight="1">
      <c r="A187" s="38"/>
      <c r="B187" s="39"/>
      <c r="C187" s="280" t="s">
        <v>444</v>
      </c>
      <c r="D187" s="280" t="s">
        <v>258</v>
      </c>
      <c r="E187" s="281" t="s">
        <v>1622</v>
      </c>
      <c r="F187" s="282" t="s">
        <v>1623</v>
      </c>
      <c r="G187" s="283" t="s">
        <v>292</v>
      </c>
      <c r="H187" s="284">
        <v>21</v>
      </c>
      <c r="I187" s="285"/>
      <c r="J187" s="286">
        <f>ROUND(I187*H187,2)</f>
        <v>0</v>
      </c>
      <c r="K187" s="287"/>
      <c r="L187" s="288"/>
      <c r="M187" s="289" t="s">
        <v>1</v>
      </c>
      <c r="N187" s="290" t="s">
        <v>39</v>
      </c>
      <c r="O187" s="91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1521</v>
      </c>
      <c r="AT187" s="240" t="s">
        <v>258</v>
      </c>
      <c r="AU187" s="240" t="s">
        <v>84</v>
      </c>
      <c r="AY187" s="17" t="s">
        <v>211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82</v>
      </c>
      <c r="BK187" s="241">
        <f>ROUND(I187*H187,2)</f>
        <v>0</v>
      </c>
      <c r="BL187" s="17" t="s">
        <v>1521</v>
      </c>
      <c r="BM187" s="240" t="s">
        <v>2114</v>
      </c>
    </row>
    <row r="188" spans="1:65" s="2" customFormat="1" ht="16.5" customHeight="1">
      <c r="A188" s="38"/>
      <c r="B188" s="39"/>
      <c r="C188" s="228" t="s">
        <v>473</v>
      </c>
      <c r="D188" s="228" t="s">
        <v>213</v>
      </c>
      <c r="E188" s="229" t="s">
        <v>1625</v>
      </c>
      <c r="F188" s="230" t="s">
        <v>1626</v>
      </c>
      <c r="G188" s="231" t="s">
        <v>313</v>
      </c>
      <c r="H188" s="232">
        <v>21</v>
      </c>
      <c r="I188" s="233"/>
      <c r="J188" s="234">
        <f>ROUND(I188*H188,2)</f>
        <v>0</v>
      </c>
      <c r="K188" s="235"/>
      <c r="L188" s="44"/>
      <c r="M188" s="236" t="s">
        <v>1</v>
      </c>
      <c r="N188" s="237" t="s">
        <v>39</v>
      </c>
      <c r="O188" s="91"/>
      <c r="P188" s="238">
        <f>O188*H188</f>
        <v>0</v>
      </c>
      <c r="Q188" s="238">
        <v>1E-05</v>
      </c>
      <c r="R188" s="238">
        <f>Q188*H188</f>
        <v>0.00021</v>
      </c>
      <c r="S188" s="238">
        <v>0</v>
      </c>
      <c r="T188" s="23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310</v>
      </c>
      <c r="AT188" s="240" t="s">
        <v>213</v>
      </c>
      <c r="AU188" s="240" t="s">
        <v>84</v>
      </c>
      <c r="AY188" s="17" t="s">
        <v>211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7" t="s">
        <v>82</v>
      </c>
      <c r="BK188" s="241">
        <f>ROUND(I188*H188,2)</f>
        <v>0</v>
      </c>
      <c r="BL188" s="17" t="s">
        <v>310</v>
      </c>
      <c r="BM188" s="240" t="s">
        <v>2115</v>
      </c>
    </row>
    <row r="189" spans="1:65" s="2" customFormat="1" ht="24.15" customHeight="1">
      <c r="A189" s="38"/>
      <c r="B189" s="39"/>
      <c r="C189" s="228" t="s">
        <v>478</v>
      </c>
      <c r="D189" s="228" t="s">
        <v>213</v>
      </c>
      <c r="E189" s="229" t="s">
        <v>1628</v>
      </c>
      <c r="F189" s="230" t="s">
        <v>1629</v>
      </c>
      <c r="G189" s="231" t="s">
        <v>292</v>
      </c>
      <c r="H189" s="232">
        <v>19</v>
      </c>
      <c r="I189" s="233"/>
      <c r="J189" s="234">
        <f>ROUND(I189*H189,2)</f>
        <v>0</v>
      </c>
      <c r="K189" s="235"/>
      <c r="L189" s="44"/>
      <c r="M189" s="236" t="s">
        <v>1</v>
      </c>
      <c r="N189" s="237" t="s">
        <v>39</v>
      </c>
      <c r="O189" s="91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310</v>
      </c>
      <c r="AT189" s="240" t="s">
        <v>213</v>
      </c>
      <c r="AU189" s="240" t="s">
        <v>84</v>
      </c>
      <c r="AY189" s="17" t="s">
        <v>211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7" t="s">
        <v>82</v>
      </c>
      <c r="BK189" s="241">
        <f>ROUND(I189*H189,2)</f>
        <v>0</v>
      </c>
      <c r="BL189" s="17" t="s">
        <v>310</v>
      </c>
      <c r="BM189" s="240" t="s">
        <v>2116</v>
      </c>
    </row>
    <row r="190" spans="1:63" s="12" customFormat="1" ht="22.8" customHeight="1">
      <c r="A190" s="12"/>
      <c r="B190" s="212"/>
      <c r="C190" s="213"/>
      <c r="D190" s="214" t="s">
        <v>73</v>
      </c>
      <c r="E190" s="226" t="s">
        <v>1215</v>
      </c>
      <c r="F190" s="226" t="s">
        <v>1216</v>
      </c>
      <c r="G190" s="213"/>
      <c r="H190" s="213"/>
      <c r="I190" s="216"/>
      <c r="J190" s="227">
        <f>BK190</f>
        <v>0</v>
      </c>
      <c r="K190" s="213"/>
      <c r="L190" s="218"/>
      <c r="M190" s="219"/>
      <c r="N190" s="220"/>
      <c r="O190" s="220"/>
      <c r="P190" s="221">
        <f>SUM(P191:P196)</f>
        <v>0</v>
      </c>
      <c r="Q190" s="220"/>
      <c r="R190" s="221">
        <f>SUM(R191:R196)</f>
        <v>0.06186</v>
      </c>
      <c r="S190" s="220"/>
      <c r="T190" s="222">
        <f>SUM(T191:T196)</f>
        <v>0.28525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3" t="s">
        <v>84</v>
      </c>
      <c r="AT190" s="224" t="s">
        <v>73</v>
      </c>
      <c r="AU190" s="224" t="s">
        <v>82</v>
      </c>
      <c r="AY190" s="223" t="s">
        <v>211</v>
      </c>
      <c r="BK190" s="225">
        <f>SUM(BK191:BK196)</f>
        <v>0</v>
      </c>
    </row>
    <row r="191" spans="1:65" s="2" customFormat="1" ht="16.5" customHeight="1">
      <c r="A191" s="38"/>
      <c r="B191" s="39"/>
      <c r="C191" s="228" t="s">
        <v>487</v>
      </c>
      <c r="D191" s="228" t="s">
        <v>213</v>
      </c>
      <c r="E191" s="229" t="s">
        <v>1222</v>
      </c>
      <c r="F191" s="230" t="s">
        <v>1223</v>
      </c>
      <c r="G191" s="231" t="s">
        <v>292</v>
      </c>
      <c r="H191" s="232">
        <v>3.5</v>
      </c>
      <c r="I191" s="233"/>
      <c r="J191" s="234">
        <f>ROUND(I191*H191,2)</f>
        <v>0</v>
      </c>
      <c r="K191" s="235"/>
      <c r="L191" s="44"/>
      <c r="M191" s="236" t="s">
        <v>1</v>
      </c>
      <c r="N191" s="237" t="s">
        <v>39</v>
      </c>
      <c r="O191" s="91"/>
      <c r="P191" s="238">
        <f>O191*H191</f>
        <v>0</v>
      </c>
      <c r="Q191" s="238">
        <v>0.0003</v>
      </c>
      <c r="R191" s="238">
        <f>Q191*H191</f>
        <v>0.00105</v>
      </c>
      <c r="S191" s="238">
        <v>0</v>
      </c>
      <c r="T191" s="23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0" t="s">
        <v>310</v>
      </c>
      <c r="AT191" s="240" t="s">
        <v>213</v>
      </c>
      <c r="AU191" s="240" t="s">
        <v>84</v>
      </c>
      <c r="AY191" s="17" t="s">
        <v>211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7" t="s">
        <v>82</v>
      </c>
      <c r="BK191" s="241">
        <f>ROUND(I191*H191,2)</f>
        <v>0</v>
      </c>
      <c r="BL191" s="17" t="s">
        <v>310</v>
      </c>
      <c r="BM191" s="240" t="s">
        <v>2117</v>
      </c>
    </row>
    <row r="192" spans="1:65" s="2" customFormat="1" ht="24.15" customHeight="1">
      <c r="A192" s="38"/>
      <c r="B192" s="39"/>
      <c r="C192" s="228" t="s">
        <v>499</v>
      </c>
      <c r="D192" s="228" t="s">
        <v>213</v>
      </c>
      <c r="E192" s="229" t="s">
        <v>1632</v>
      </c>
      <c r="F192" s="230" t="s">
        <v>1633</v>
      </c>
      <c r="G192" s="231" t="s">
        <v>292</v>
      </c>
      <c r="H192" s="232">
        <v>3.5</v>
      </c>
      <c r="I192" s="233"/>
      <c r="J192" s="234">
        <f>ROUND(I192*H192,2)</f>
        <v>0</v>
      </c>
      <c r="K192" s="235"/>
      <c r="L192" s="44"/>
      <c r="M192" s="236" t="s">
        <v>1</v>
      </c>
      <c r="N192" s="237" t="s">
        <v>39</v>
      </c>
      <c r="O192" s="91"/>
      <c r="P192" s="238">
        <f>O192*H192</f>
        <v>0</v>
      </c>
      <c r="Q192" s="238">
        <v>0</v>
      </c>
      <c r="R192" s="238">
        <f>Q192*H192</f>
        <v>0</v>
      </c>
      <c r="S192" s="238">
        <v>0.0815</v>
      </c>
      <c r="T192" s="239">
        <f>S192*H192</f>
        <v>0.28525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0" t="s">
        <v>310</v>
      </c>
      <c r="AT192" s="240" t="s">
        <v>213</v>
      </c>
      <c r="AU192" s="240" t="s">
        <v>84</v>
      </c>
      <c r="AY192" s="17" t="s">
        <v>211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7" t="s">
        <v>82</v>
      </c>
      <c r="BK192" s="241">
        <f>ROUND(I192*H192,2)</f>
        <v>0</v>
      </c>
      <c r="BL192" s="17" t="s">
        <v>310</v>
      </c>
      <c r="BM192" s="240" t="s">
        <v>2118</v>
      </c>
    </row>
    <row r="193" spans="1:65" s="2" customFormat="1" ht="24.15" customHeight="1">
      <c r="A193" s="38"/>
      <c r="B193" s="39"/>
      <c r="C193" s="228" t="s">
        <v>508</v>
      </c>
      <c r="D193" s="228" t="s">
        <v>213</v>
      </c>
      <c r="E193" s="229" t="s">
        <v>1635</v>
      </c>
      <c r="F193" s="230" t="s">
        <v>1636</v>
      </c>
      <c r="G193" s="231" t="s">
        <v>292</v>
      </c>
      <c r="H193" s="232">
        <v>3.5</v>
      </c>
      <c r="I193" s="233"/>
      <c r="J193" s="234">
        <f>ROUND(I193*H193,2)</f>
        <v>0</v>
      </c>
      <c r="K193" s="235"/>
      <c r="L193" s="44"/>
      <c r="M193" s="236" t="s">
        <v>1</v>
      </c>
      <c r="N193" s="237" t="s">
        <v>39</v>
      </c>
      <c r="O193" s="91"/>
      <c r="P193" s="238">
        <f>O193*H193</f>
        <v>0</v>
      </c>
      <c r="Q193" s="238">
        <v>0.0049</v>
      </c>
      <c r="R193" s="238">
        <f>Q193*H193</f>
        <v>0.01715</v>
      </c>
      <c r="S193" s="238">
        <v>0</v>
      </c>
      <c r="T193" s="23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0" t="s">
        <v>310</v>
      </c>
      <c r="AT193" s="240" t="s">
        <v>213</v>
      </c>
      <c r="AU193" s="240" t="s">
        <v>84</v>
      </c>
      <c r="AY193" s="17" t="s">
        <v>211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7" t="s">
        <v>82</v>
      </c>
      <c r="BK193" s="241">
        <f>ROUND(I193*H193,2)</f>
        <v>0</v>
      </c>
      <c r="BL193" s="17" t="s">
        <v>310</v>
      </c>
      <c r="BM193" s="240" t="s">
        <v>2119</v>
      </c>
    </row>
    <row r="194" spans="1:65" s="2" customFormat="1" ht="16.5" customHeight="1">
      <c r="A194" s="38"/>
      <c r="B194" s="39"/>
      <c r="C194" s="280" t="s">
        <v>513</v>
      </c>
      <c r="D194" s="280" t="s">
        <v>258</v>
      </c>
      <c r="E194" s="281" t="s">
        <v>1254</v>
      </c>
      <c r="F194" s="282" t="s">
        <v>1255</v>
      </c>
      <c r="G194" s="283" t="s">
        <v>292</v>
      </c>
      <c r="H194" s="284">
        <v>3.7</v>
      </c>
      <c r="I194" s="285"/>
      <c r="J194" s="286">
        <f>ROUND(I194*H194,2)</f>
        <v>0</v>
      </c>
      <c r="K194" s="287"/>
      <c r="L194" s="288"/>
      <c r="M194" s="289" t="s">
        <v>1</v>
      </c>
      <c r="N194" s="290" t="s">
        <v>39</v>
      </c>
      <c r="O194" s="91"/>
      <c r="P194" s="238">
        <f>O194*H194</f>
        <v>0</v>
      </c>
      <c r="Q194" s="238">
        <v>0.0118</v>
      </c>
      <c r="R194" s="238">
        <f>Q194*H194</f>
        <v>0.043660000000000004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468</v>
      </c>
      <c r="AT194" s="240" t="s">
        <v>258</v>
      </c>
      <c r="AU194" s="240" t="s">
        <v>84</v>
      </c>
      <c r="AY194" s="17" t="s">
        <v>211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82</v>
      </c>
      <c r="BK194" s="241">
        <f>ROUND(I194*H194,2)</f>
        <v>0</v>
      </c>
      <c r="BL194" s="17" t="s">
        <v>310</v>
      </c>
      <c r="BM194" s="240" t="s">
        <v>2120</v>
      </c>
    </row>
    <row r="195" spans="1:65" s="2" customFormat="1" ht="24.15" customHeight="1">
      <c r="A195" s="38"/>
      <c r="B195" s="39"/>
      <c r="C195" s="228" t="s">
        <v>519</v>
      </c>
      <c r="D195" s="228" t="s">
        <v>213</v>
      </c>
      <c r="E195" s="229" t="s">
        <v>1639</v>
      </c>
      <c r="F195" s="230" t="s">
        <v>1640</v>
      </c>
      <c r="G195" s="231" t="s">
        <v>292</v>
      </c>
      <c r="H195" s="232">
        <v>3.5</v>
      </c>
      <c r="I195" s="233"/>
      <c r="J195" s="234">
        <f>ROUND(I195*H195,2)</f>
        <v>0</v>
      </c>
      <c r="K195" s="235"/>
      <c r="L195" s="44"/>
      <c r="M195" s="236" t="s">
        <v>1</v>
      </c>
      <c r="N195" s="237" t="s">
        <v>39</v>
      </c>
      <c r="O195" s="91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0" t="s">
        <v>310</v>
      </c>
      <c r="AT195" s="240" t="s">
        <v>213</v>
      </c>
      <c r="AU195" s="240" t="s">
        <v>84</v>
      </c>
      <c r="AY195" s="17" t="s">
        <v>211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7" t="s">
        <v>82</v>
      </c>
      <c r="BK195" s="241">
        <f>ROUND(I195*H195,2)</f>
        <v>0</v>
      </c>
      <c r="BL195" s="17" t="s">
        <v>310</v>
      </c>
      <c r="BM195" s="240" t="s">
        <v>2121</v>
      </c>
    </row>
    <row r="196" spans="1:65" s="2" customFormat="1" ht="16.5" customHeight="1">
      <c r="A196" s="38"/>
      <c r="B196" s="39"/>
      <c r="C196" s="228" t="s">
        <v>525</v>
      </c>
      <c r="D196" s="228" t="s">
        <v>213</v>
      </c>
      <c r="E196" s="229" t="s">
        <v>1642</v>
      </c>
      <c r="F196" s="230" t="s">
        <v>1643</v>
      </c>
      <c r="G196" s="231" t="s">
        <v>292</v>
      </c>
      <c r="H196" s="232">
        <v>3.5</v>
      </c>
      <c r="I196" s="233"/>
      <c r="J196" s="234">
        <f>ROUND(I196*H196,2)</f>
        <v>0</v>
      </c>
      <c r="K196" s="235"/>
      <c r="L196" s="44"/>
      <c r="M196" s="236" t="s">
        <v>1</v>
      </c>
      <c r="N196" s="237" t="s">
        <v>39</v>
      </c>
      <c r="O196" s="91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1521</v>
      </c>
      <c r="AT196" s="240" t="s">
        <v>213</v>
      </c>
      <c r="AU196" s="240" t="s">
        <v>84</v>
      </c>
      <c r="AY196" s="17" t="s">
        <v>211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7" t="s">
        <v>82</v>
      </c>
      <c r="BK196" s="241">
        <f>ROUND(I196*H196,2)</f>
        <v>0</v>
      </c>
      <c r="BL196" s="17" t="s">
        <v>1521</v>
      </c>
      <c r="BM196" s="240" t="s">
        <v>2122</v>
      </c>
    </row>
    <row r="197" spans="1:63" s="12" customFormat="1" ht="22.8" customHeight="1">
      <c r="A197" s="12"/>
      <c r="B197" s="212"/>
      <c r="C197" s="213"/>
      <c r="D197" s="214" t="s">
        <v>73</v>
      </c>
      <c r="E197" s="226" t="s">
        <v>1284</v>
      </c>
      <c r="F197" s="226" t="s">
        <v>1285</v>
      </c>
      <c r="G197" s="213"/>
      <c r="H197" s="213"/>
      <c r="I197" s="216"/>
      <c r="J197" s="227">
        <f>BK197</f>
        <v>0</v>
      </c>
      <c r="K197" s="213"/>
      <c r="L197" s="218"/>
      <c r="M197" s="219"/>
      <c r="N197" s="220"/>
      <c r="O197" s="220"/>
      <c r="P197" s="221">
        <f>SUM(P198:P201)</f>
        <v>0</v>
      </c>
      <c r="Q197" s="220"/>
      <c r="R197" s="221">
        <f>SUM(R198:R201)</f>
        <v>0.00108</v>
      </c>
      <c r="S197" s="220"/>
      <c r="T197" s="222">
        <f>SUM(T198:T201)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3" t="s">
        <v>84</v>
      </c>
      <c r="AT197" s="224" t="s">
        <v>73</v>
      </c>
      <c r="AU197" s="224" t="s">
        <v>82</v>
      </c>
      <c r="AY197" s="223" t="s">
        <v>211</v>
      </c>
      <c r="BK197" s="225">
        <f>SUM(BK198:BK201)</f>
        <v>0</v>
      </c>
    </row>
    <row r="198" spans="1:65" s="2" customFormat="1" ht="24.15" customHeight="1">
      <c r="A198" s="38"/>
      <c r="B198" s="39"/>
      <c r="C198" s="228" t="s">
        <v>529</v>
      </c>
      <c r="D198" s="228" t="s">
        <v>213</v>
      </c>
      <c r="E198" s="229" t="s">
        <v>1651</v>
      </c>
      <c r="F198" s="230" t="s">
        <v>1652</v>
      </c>
      <c r="G198" s="231" t="s">
        <v>313</v>
      </c>
      <c r="H198" s="232">
        <v>9</v>
      </c>
      <c r="I198" s="233"/>
      <c r="J198" s="234">
        <f>ROUND(I198*H198,2)</f>
        <v>0</v>
      </c>
      <c r="K198" s="235"/>
      <c r="L198" s="44"/>
      <c r="M198" s="236" t="s">
        <v>1</v>
      </c>
      <c r="N198" s="237" t="s">
        <v>39</v>
      </c>
      <c r="O198" s="91"/>
      <c r="P198" s="238">
        <f>O198*H198</f>
        <v>0</v>
      </c>
      <c r="Q198" s="238">
        <v>2E-05</v>
      </c>
      <c r="R198" s="238">
        <f>Q198*H198</f>
        <v>0.00018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310</v>
      </c>
      <c r="AT198" s="240" t="s">
        <v>213</v>
      </c>
      <c r="AU198" s="240" t="s">
        <v>84</v>
      </c>
      <c r="AY198" s="17" t="s">
        <v>211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7" t="s">
        <v>82</v>
      </c>
      <c r="BK198" s="241">
        <f>ROUND(I198*H198,2)</f>
        <v>0</v>
      </c>
      <c r="BL198" s="17" t="s">
        <v>310</v>
      </c>
      <c r="BM198" s="240" t="s">
        <v>2123</v>
      </c>
    </row>
    <row r="199" spans="1:65" s="2" customFormat="1" ht="24.15" customHeight="1">
      <c r="A199" s="38"/>
      <c r="B199" s="39"/>
      <c r="C199" s="228" t="s">
        <v>538</v>
      </c>
      <c r="D199" s="228" t="s">
        <v>213</v>
      </c>
      <c r="E199" s="229" t="s">
        <v>1660</v>
      </c>
      <c r="F199" s="230" t="s">
        <v>1661</v>
      </c>
      <c r="G199" s="231" t="s">
        <v>313</v>
      </c>
      <c r="H199" s="232">
        <v>9</v>
      </c>
      <c r="I199" s="233"/>
      <c r="J199" s="234">
        <f>ROUND(I199*H199,2)</f>
        <v>0</v>
      </c>
      <c r="K199" s="235"/>
      <c r="L199" s="44"/>
      <c r="M199" s="236" t="s">
        <v>1</v>
      </c>
      <c r="N199" s="237" t="s">
        <v>39</v>
      </c>
      <c r="O199" s="91"/>
      <c r="P199" s="238">
        <f>O199*H199</f>
        <v>0</v>
      </c>
      <c r="Q199" s="238">
        <v>4E-05</v>
      </c>
      <c r="R199" s="238">
        <f>Q199*H199</f>
        <v>0.00036</v>
      </c>
      <c r="S199" s="238">
        <v>0</v>
      </c>
      <c r="T199" s="23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0" t="s">
        <v>310</v>
      </c>
      <c r="AT199" s="240" t="s">
        <v>213</v>
      </c>
      <c r="AU199" s="240" t="s">
        <v>84</v>
      </c>
      <c r="AY199" s="17" t="s">
        <v>211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7" t="s">
        <v>82</v>
      </c>
      <c r="BK199" s="241">
        <f>ROUND(I199*H199,2)</f>
        <v>0</v>
      </c>
      <c r="BL199" s="17" t="s">
        <v>310</v>
      </c>
      <c r="BM199" s="240" t="s">
        <v>2124</v>
      </c>
    </row>
    <row r="200" spans="1:65" s="2" customFormat="1" ht="21.75" customHeight="1">
      <c r="A200" s="38"/>
      <c r="B200" s="39"/>
      <c r="C200" s="228" t="s">
        <v>543</v>
      </c>
      <c r="D200" s="228" t="s">
        <v>213</v>
      </c>
      <c r="E200" s="229" t="s">
        <v>1663</v>
      </c>
      <c r="F200" s="230" t="s">
        <v>1664</v>
      </c>
      <c r="G200" s="231" t="s">
        <v>313</v>
      </c>
      <c r="H200" s="232">
        <v>9</v>
      </c>
      <c r="I200" s="233"/>
      <c r="J200" s="234">
        <f>ROUND(I200*H200,2)</f>
        <v>0</v>
      </c>
      <c r="K200" s="235"/>
      <c r="L200" s="44"/>
      <c r="M200" s="236" t="s">
        <v>1</v>
      </c>
      <c r="N200" s="237" t="s">
        <v>39</v>
      </c>
      <c r="O200" s="91"/>
      <c r="P200" s="238">
        <f>O200*H200</f>
        <v>0</v>
      </c>
      <c r="Q200" s="238">
        <v>6E-05</v>
      </c>
      <c r="R200" s="238">
        <f>Q200*H200</f>
        <v>0.00054</v>
      </c>
      <c r="S200" s="238">
        <v>0</v>
      </c>
      <c r="T200" s="23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0" t="s">
        <v>310</v>
      </c>
      <c r="AT200" s="240" t="s">
        <v>213</v>
      </c>
      <c r="AU200" s="240" t="s">
        <v>84</v>
      </c>
      <c r="AY200" s="17" t="s">
        <v>211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7" t="s">
        <v>82</v>
      </c>
      <c r="BK200" s="241">
        <f>ROUND(I200*H200,2)</f>
        <v>0</v>
      </c>
      <c r="BL200" s="17" t="s">
        <v>310</v>
      </c>
      <c r="BM200" s="240" t="s">
        <v>2125</v>
      </c>
    </row>
    <row r="201" spans="1:65" s="2" customFormat="1" ht="16.5" customHeight="1">
      <c r="A201" s="38"/>
      <c r="B201" s="39"/>
      <c r="C201" s="228" t="s">
        <v>547</v>
      </c>
      <c r="D201" s="228" t="s">
        <v>213</v>
      </c>
      <c r="E201" s="229" t="s">
        <v>1666</v>
      </c>
      <c r="F201" s="230" t="s">
        <v>1667</v>
      </c>
      <c r="G201" s="231" t="s">
        <v>274</v>
      </c>
      <c r="H201" s="232">
        <v>1</v>
      </c>
      <c r="I201" s="233"/>
      <c r="J201" s="234">
        <f>ROUND(I201*H201,2)</f>
        <v>0</v>
      </c>
      <c r="K201" s="235"/>
      <c r="L201" s="44"/>
      <c r="M201" s="236" t="s">
        <v>1</v>
      </c>
      <c r="N201" s="237" t="s">
        <v>39</v>
      </c>
      <c r="O201" s="91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1521</v>
      </c>
      <c r="AT201" s="240" t="s">
        <v>213</v>
      </c>
      <c r="AU201" s="240" t="s">
        <v>84</v>
      </c>
      <c r="AY201" s="17" t="s">
        <v>211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82</v>
      </c>
      <c r="BK201" s="241">
        <f>ROUND(I201*H201,2)</f>
        <v>0</v>
      </c>
      <c r="BL201" s="17" t="s">
        <v>1521</v>
      </c>
      <c r="BM201" s="240" t="s">
        <v>2126</v>
      </c>
    </row>
    <row r="202" spans="1:63" s="12" customFormat="1" ht="22.8" customHeight="1">
      <c r="A202" s="12"/>
      <c r="B202" s="212"/>
      <c r="C202" s="213"/>
      <c r="D202" s="214" t="s">
        <v>73</v>
      </c>
      <c r="E202" s="226" t="s">
        <v>1305</v>
      </c>
      <c r="F202" s="226" t="s">
        <v>1306</v>
      </c>
      <c r="G202" s="213"/>
      <c r="H202" s="213"/>
      <c r="I202" s="216"/>
      <c r="J202" s="227">
        <f>BK202</f>
        <v>0</v>
      </c>
      <c r="K202" s="213"/>
      <c r="L202" s="218"/>
      <c r="M202" s="219"/>
      <c r="N202" s="220"/>
      <c r="O202" s="220"/>
      <c r="P202" s="221">
        <f>SUM(P203:P210)</f>
        <v>0</v>
      </c>
      <c r="Q202" s="220"/>
      <c r="R202" s="221">
        <f>SUM(R203:R210)</f>
        <v>0.098</v>
      </c>
      <c r="S202" s="220"/>
      <c r="T202" s="222">
        <f>SUM(T203:T210)</f>
        <v>0.0217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3" t="s">
        <v>84</v>
      </c>
      <c r="AT202" s="224" t="s">
        <v>73</v>
      </c>
      <c r="AU202" s="224" t="s">
        <v>82</v>
      </c>
      <c r="AY202" s="223" t="s">
        <v>211</v>
      </c>
      <c r="BK202" s="225">
        <f>SUM(BK203:BK210)</f>
        <v>0</v>
      </c>
    </row>
    <row r="203" spans="1:65" s="2" customFormat="1" ht="24.15" customHeight="1">
      <c r="A203" s="38"/>
      <c r="B203" s="39"/>
      <c r="C203" s="228" t="s">
        <v>553</v>
      </c>
      <c r="D203" s="228" t="s">
        <v>213</v>
      </c>
      <c r="E203" s="229" t="s">
        <v>1308</v>
      </c>
      <c r="F203" s="230" t="s">
        <v>1309</v>
      </c>
      <c r="G203" s="231" t="s">
        <v>292</v>
      </c>
      <c r="H203" s="232">
        <v>70</v>
      </c>
      <c r="I203" s="233"/>
      <c r="J203" s="234">
        <f>ROUND(I203*H203,2)</f>
        <v>0</v>
      </c>
      <c r="K203" s="235"/>
      <c r="L203" s="44"/>
      <c r="M203" s="236" t="s">
        <v>1</v>
      </c>
      <c r="N203" s="237" t="s">
        <v>39</v>
      </c>
      <c r="O203" s="91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0" t="s">
        <v>310</v>
      </c>
      <c r="AT203" s="240" t="s">
        <v>213</v>
      </c>
      <c r="AU203" s="240" t="s">
        <v>84</v>
      </c>
      <c r="AY203" s="17" t="s">
        <v>211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7" t="s">
        <v>82</v>
      </c>
      <c r="BK203" s="241">
        <f>ROUND(I203*H203,2)</f>
        <v>0</v>
      </c>
      <c r="BL203" s="17" t="s">
        <v>310</v>
      </c>
      <c r="BM203" s="240" t="s">
        <v>2127</v>
      </c>
    </row>
    <row r="204" spans="1:65" s="2" customFormat="1" ht="16.5" customHeight="1">
      <c r="A204" s="38"/>
      <c r="B204" s="39"/>
      <c r="C204" s="228" t="s">
        <v>557</v>
      </c>
      <c r="D204" s="228" t="s">
        <v>213</v>
      </c>
      <c r="E204" s="229" t="s">
        <v>1670</v>
      </c>
      <c r="F204" s="230" t="s">
        <v>1671</v>
      </c>
      <c r="G204" s="231" t="s">
        <v>292</v>
      </c>
      <c r="H204" s="232">
        <v>70</v>
      </c>
      <c r="I204" s="233"/>
      <c r="J204" s="234">
        <f>ROUND(I204*H204,2)</f>
        <v>0</v>
      </c>
      <c r="K204" s="235"/>
      <c r="L204" s="44"/>
      <c r="M204" s="236" t="s">
        <v>1</v>
      </c>
      <c r="N204" s="237" t="s">
        <v>39</v>
      </c>
      <c r="O204" s="91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0" t="s">
        <v>310</v>
      </c>
      <c r="AT204" s="240" t="s">
        <v>213</v>
      </c>
      <c r="AU204" s="240" t="s">
        <v>84</v>
      </c>
      <c r="AY204" s="17" t="s">
        <v>211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7" t="s">
        <v>82</v>
      </c>
      <c r="BK204" s="241">
        <f>ROUND(I204*H204,2)</f>
        <v>0</v>
      </c>
      <c r="BL204" s="17" t="s">
        <v>310</v>
      </c>
      <c r="BM204" s="240" t="s">
        <v>2128</v>
      </c>
    </row>
    <row r="205" spans="1:65" s="2" customFormat="1" ht="16.5" customHeight="1">
      <c r="A205" s="38"/>
      <c r="B205" s="39"/>
      <c r="C205" s="228" t="s">
        <v>563</v>
      </c>
      <c r="D205" s="228" t="s">
        <v>213</v>
      </c>
      <c r="E205" s="229" t="s">
        <v>1673</v>
      </c>
      <c r="F205" s="230" t="s">
        <v>1674</v>
      </c>
      <c r="G205" s="231" t="s">
        <v>292</v>
      </c>
      <c r="H205" s="232">
        <v>70</v>
      </c>
      <c r="I205" s="233"/>
      <c r="J205" s="234">
        <f>ROUND(I205*H205,2)</f>
        <v>0</v>
      </c>
      <c r="K205" s="235"/>
      <c r="L205" s="44"/>
      <c r="M205" s="236" t="s">
        <v>1</v>
      </c>
      <c r="N205" s="237" t="s">
        <v>39</v>
      </c>
      <c r="O205" s="91"/>
      <c r="P205" s="238">
        <f>O205*H205</f>
        <v>0</v>
      </c>
      <c r="Q205" s="238">
        <v>0.001</v>
      </c>
      <c r="R205" s="238">
        <f>Q205*H205</f>
        <v>0.07</v>
      </c>
      <c r="S205" s="238">
        <v>0.00031</v>
      </c>
      <c r="T205" s="239">
        <f>S205*H205</f>
        <v>0.0217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310</v>
      </c>
      <c r="AT205" s="240" t="s">
        <v>213</v>
      </c>
      <c r="AU205" s="240" t="s">
        <v>84</v>
      </c>
      <c r="AY205" s="17" t="s">
        <v>211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7" t="s">
        <v>82</v>
      </c>
      <c r="BK205" s="241">
        <f>ROUND(I205*H205,2)</f>
        <v>0</v>
      </c>
      <c r="BL205" s="17" t="s">
        <v>310</v>
      </c>
      <c r="BM205" s="240" t="s">
        <v>2129</v>
      </c>
    </row>
    <row r="206" spans="1:65" s="2" customFormat="1" ht="24.15" customHeight="1">
      <c r="A206" s="38"/>
      <c r="B206" s="39"/>
      <c r="C206" s="228" t="s">
        <v>569</v>
      </c>
      <c r="D206" s="228" t="s">
        <v>213</v>
      </c>
      <c r="E206" s="229" t="s">
        <v>1676</v>
      </c>
      <c r="F206" s="230" t="s">
        <v>1677</v>
      </c>
      <c r="G206" s="231" t="s">
        <v>292</v>
      </c>
      <c r="H206" s="232">
        <v>70</v>
      </c>
      <c r="I206" s="233"/>
      <c r="J206" s="234">
        <f>ROUND(I206*H206,2)</f>
        <v>0</v>
      </c>
      <c r="K206" s="235"/>
      <c r="L206" s="44"/>
      <c r="M206" s="236" t="s">
        <v>1</v>
      </c>
      <c r="N206" s="237" t="s">
        <v>39</v>
      </c>
      <c r="O206" s="91"/>
      <c r="P206" s="238">
        <f>O206*H206</f>
        <v>0</v>
      </c>
      <c r="Q206" s="238">
        <v>0.0002</v>
      </c>
      <c r="R206" s="238">
        <f>Q206*H206</f>
        <v>0.014</v>
      </c>
      <c r="S206" s="238">
        <v>0</v>
      </c>
      <c r="T206" s="23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0" t="s">
        <v>310</v>
      </c>
      <c r="AT206" s="240" t="s">
        <v>213</v>
      </c>
      <c r="AU206" s="240" t="s">
        <v>84</v>
      </c>
      <c r="AY206" s="17" t="s">
        <v>211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7" t="s">
        <v>82</v>
      </c>
      <c r="BK206" s="241">
        <f>ROUND(I206*H206,2)</f>
        <v>0</v>
      </c>
      <c r="BL206" s="17" t="s">
        <v>310</v>
      </c>
      <c r="BM206" s="240" t="s">
        <v>2130</v>
      </c>
    </row>
    <row r="207" spans="1:65" s="2" customFormat="1" ht="24.15" customHeight="1">
      <c r="A207" s="38"/>
      <c r="B207" s="39"/>
      <c r="C207" s="228" t="s">
        <v>580</v>
      </c>
      <c r="D207" s="228" t="s">
        <v>213</v>
      </c>
      <c r="E207" s="229" t="s">
        <v>1676</v>
      </c>
      <c r="F207" s="230" t="s">
        <v>1677</v>
      </c>
      <c r="G207" s="231" t="s">
        <v>292</v>
      </c>
      <c r="H207" s="232">
        <v>70</v>
      </c>
      <c r="I207" s="233"/>
      <c r="J207" s="234">
        <f>ROUND(I207*H207,2)</f>
        <v>0</v>
      </c>
      <c r="K207" s="235"/>
      <c r="L207" s="44"/>
      <c r="M207" s="236" t="s">
        <v>1</v>
      </c>
      <c r="N207" s="237" t="s">
        <v>39</v>
      </c>
      <c r="O207" s="91"/>
      <c r="P207" s="238">
        <f>O207*H207</f>
        <v>0</v>
      </c>
      <c r="Q207" s="238">
        <v>0.0002</v>
      </c>
      <c r="R207" s="238">
        <f>Q207*H207</f>
        <v>0.014</v>
      </c>
      <c r="S207" s="238">
        <v>0</v>
      </c>
      <c r="T207" s="23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310</v>
      </c>
      <c r="AT207" s="240" t="s">
        <v>213</v>
      </c>
      <c r="AU207" s="240" t="s">
        <v>84</v>
      </c>
      <c r="AY207" s="17" t="s">
        <v>211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82</v>
      </c>
      <c r="BK207" s="241">
        <f>ROUND(I207*H207,2)</f>
        <v>0</v>
      </c>
      <c r="BL207" s="17" t="s">
        <v>310</v>
      </c>
      <c r="BM207" s="240" t="s">
        <v>2131</v>
      </c>
    </row>
    <row r="208" spans="1:65" s="2" customFormat="1" ht="24.15" customHeight="1">
      <c r="A208" s="38"/>
      <c r="B208" s="39"/>
      <c r="C208" s="228" t="s">
        <v>585</v>
      </c>
      <c r="D208" s="228" t="s">
        <v>213</v>
      </c>
      <c r="E208" s="229" t="s">
        <v>1680</v>
      </c>
      <c r="F208" s="230" t="s">
        <v>1681</v>
      </c>
      <c r="G208" s="231" t="s">
        <v>292</v>
      </c>
      <c r="H208" s="232">
        <v>70</v>
      </c>
      <c r="I208" s="233"/>
      <c r="J208" s="234">
        <f>ROUND(I208*H208,2)</f>
        <v>0</v>
      </c>
      <c r="K208" s="235"/>
      <c r="L208" s="44"/>
      <c r="M208" s="236" t="s">
        <v>1</v>
      </c>
      <c r="N208" s="237" t="s">
        <v>39</v>
      </c>
      <c r="O208" s="91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0" t="s">
        <v>1521</v>
      </c>
      <c r="AT208" s="240" t="s">
        <v>213</v>
      </c>
      <c r="AU208" s="240" t="s">
        <v>84</v>
      </c>
      <c r="AY208" s="17" t="s">
        <v>211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7" t="s">
        <v>82</v>
      </c>
      <c r="BK208" s="241">
        <f>ROUND(I208*H208,2)</f>
        <v>0</v>
      </c>
      <c r="BL208" s="17" t="s">
        <v>1521</v>
      </c>
      <c r="BM208" s="240" t="s">
        <v>2132</v>
      </c>
    </row>
    <row r="209" spans="1:65" s="2" customFormat="1" ht="16.5" customHeight="1">
      <c r="A209" s="38"/>
      <c r="B209" s="39"/>
      <c r="C209" s="228" t="s">
        <v>575</v>
      </c>
      <c r="D209" s="228" t="s">
        <v>213</v>
      </c>
      <c r="E209" s="229" t="s">
        <v>1683</v>
      </c>
      <c r="F209" s="230" t="s">
        <v>1684</v>
      </c>
      <c r="G209" s="231" t="s">
        <v>292</v>
      </c>
      <c r="H209" s="232">
        <v>70</v>
      </c>
      <c r="I209" s="233"/>
      <c r="J209" s="234">
        <f>ROUND(I209*H209,2)</f>
        <v>0</v>
      </c>
      <c r="K209" s="235"/>
      <c r="L209" s="44"/>
      <c r="M209" s="236" t="s">
        <v>1</v>
      </c>
      <c r="N209" s="237" t="s">
        <v>39</v>
      </c>
      <c r="O209" s="91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1521</v>
      </c>
      <c r="AT209" s="240" t="s">
        <v>213</v>
      </c>
      <c r="AU209" s="240" t="s">
        <v>84</v>
      </c>
      <c r="AY209" s="17" t="s">
        <v>211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7" t="s">
        <v>82</v>
      </c>
      <c r="BK209" s="241">
        <f>ROUND(I209*H209,2)</f>
        <v>0</v>
      </c>
      <c r="BL209" s="17" t="s">
        <v>1521</v>
      </c>
      <c r="BM209" s="240" t="s">
        <v>2133</v>
      </c>
    </row>
    <row r="210" spans="1:65" s="2" customFormat="1" ht="16.5" customHeight="1">
      <c r="A210" s="38"/>
      <c r="B210" s="39"/>
      <c r="C210" s="228" t="s">
        <v>598</v>
      </c>
      <c r="D210" s="228" t="s">
        <v>213</v>
      </c>
      <c r="E210" s="229" t="s">
        <v>1686</v>
      </c>
      <c r="F210" s="230" t="s">
        <v>1687</v>
      </c>
      <c r="G210" s="231" t="s">
        <v>1520</v>
      </c>
      <c r="H210" s="232">
        <v>1</v>
      </c>
      <c r="I210" s="233"/>
      <c r="J210" s="234">
        <f>ROUND(I210*H210,2)</f>
        <v>0</v>
      </c>
      <c r="K210" s="235"/>
      <c r="L210" s="44"/>
      <c r="M210" s="236" t="s">
        <v>1</v>
      </c>
      <c r="N210" s="237" t="s">
        <v>39</v>
      </c>
      <c r="O210" s="91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0" t="s">
        <v>1521</v>
      </c>
      <c r="AT210" s="240" t="s">
        <v>213</v>
      </c>
      <c r="AU210" s="240" t="s">
        <v>84</v>
      </c>
      <c r="AY210" s="17" t="s">
        <v>211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7" t="s">
        <v>82</v>
      </c>
      <c r="BK210" s="241">
        <f>ROUND(I210*H210,2)</f>
        <v>0</v>
      </c>
      <c r="BL210" s="17" t="s">
        <v>1521</v>
      </c>
      <c r="BM210" s="240" t="s">
        <v>2134</v>
      </c>
    </row>
    <row r="211" spans="1:63" s="12" customFormat="1" ht="25.9" customHeight="1">
      <c r="A211" s="12"/>
      <c r="B211" s="212"/>
      <c r="C211" s="213"/>
      <c r="D211" s="214" t="s">
        <v>73</v>
      </c>
      <c r="E211" s="215" t="s">
        <v>1689</v>
      </c>
      <c r="F211" s="215" t="s">
        <v>1690</v>
      </c>
      <c r="G211" s="213"/>
      <c r="H211" s="213"/>
      <c r="I211" s="216"/>
      <c r="J211" s="217">
        <f>BK211</f>
        <v>0</v>
      </c>
      <c r="K211" s="213"/>
      <c r="L211" s="218"/>
      <c r="M211" s="219"/>
      <c r="N211" s="220"/>
      <c r="O211" s="220"/>
      <c r="P211" s="221">
        <f>P212</f>
        <v>0</v>
      </c>
      <c r="Q211" s="220"/>
      <c r="R211" s="221">
        <f>R212</f>
        <v>0</v>
      </c>
      <c r="S211" s="220"/>
      <c r="T211" s="222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3" t="s">
        <v>217</v>
      </c>
      <c r="AT211" s="224" t="s">
        <v>73</v>
      </c>
      <c r="AU211" s="224" t="s">
        <v>74</v>
      </c>
      <c r="AY211" s="223" t="s">
        <v>211</v>
      </c>
      <c r="BK211" s="225">
        <f>BK212</f>
        <v>0</v>
      </c>
    </row>
    <row r="212" spans="1:63" s="12" customFormat="1" ht="22.8" customHeight="1">
      <c r="A212" s="12"/>
      <c r="B212" s="212"/>
      <c r="C212" s="213"/>
      <c r="D212" s="214" t="s">
        <v>73</v>
      </c>
      <c r="E212" s="226" t="s">
        <v>1691</v>
      </c>
      <c r="F212" s="226" t="s">
        <v>1692</v>
      </c>
      <c r="G212" s="213"/>
      <c r="H212" s="213"/>
      <c r="I212" s="216"/>
      <c r="J212" s="227">
        <f>BK212</f>
        <v>0</v>
      </c>
      <c r="K212" s="213"/>
      <c r="L212" s="218"/>
      <c r="M212" s="219"/>
      <c r="N212" s="220"/>
      <c r="O212" s="220"/>
      <c r="P212" s="221">
        <f>P213</f>
        <v>0</v>
      </c>
      <c r="Q212" s="220"/>
      <c r="R212" s="221">
        <f>R213</f>
        <v>0</v>
      </c>
      <c r="S212" s="220"/>
      <c r="T212" s="222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3" t="s">
        <v>217</v>
      </c>
      <c r="AT212" s="224" t="s">
        <v>73</v>
      </c>
      <c r="AU212" s="224" t="s">
        <v>82</v>
      </c>
      <c r="AY212" s="223" t="s">
        <v>211</v>
      </c>
      <c r="BK212" s="225">
        <f>BK213</f>
        <v>0</v>
      </c>
    </row>
    <row r="213" spans="1:65" s="2" customFormat="1" ht="16.5" customHeight="1">
      <c r="A213" s="38"/>
      <c r="B213" s="39"/>
      <c r="C213" s="228" t="s">
        <v>612</v>
      </c>
      <c r="D213" s="228" t="s">
        <v>213</v>
      </c>
      <c r="E213" s="229" t="s">
        <v>1995</v>
      </c>
      <c r="F213" s="230" t="s">
        <v>1996</v>
      </c>
      <c r="G213" s="231" t="s">
        <v>1520</v>
      </c>
      <c r="H213" s="232">
        <v>1</v>
      </c>
      <c r="I213" s="233"/>
      <c r="J213" s="234">
        <f>ROUND(I213*H213,2)</f>
        <v>0</v>
      </c>
      <c r="K213" s="235"/>
      <c r="L213" s="44"/>
      <c r="M213" s="292" t="s">
        <v>1</v>
      </c>
      <c r="N213" s="293" t="s">
        <v>39</v>
      </c>
      <c r="O213" s="294"/>
      <c r="P213" s="295">
        <f>O213*H213</f>
        <v>0</v>
      </c>
      <c r="Q213" s="295">
        <v>0</v>
      </c>
      <c r="R213" s="295">
        <f>Q213*H213</f>
        <v>0</v>
      </c>
      <c r="S213" s="295">
        <v>0</v>
      </c>
      <c r="T213" s="29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0" t="s">
        <v>1521</v>
      </c>
      <c r="AT213" s="240" t="s">
        <v>213</v>
      </c>
      <c r="AU213" s="240" t="s">
        <v>84</v>
      </c>
      <c r="AY213" s="17" t="s">
        <v>211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7" t="s">
        <v>82</v>
      </c>
      <c r="BK213" s="241">
        <f>ROUND(I213*H213,2)</f>
        <v>0</v>
      </c>
      <c r="BL213" s="17" t="s">
        <v>1521</v>
      </c>
      <c r="BM213" s="240" t="s">
        <v>2135</v>
      </c>
    </row>
    <row r="214" spans="1:31" s="2" customFormat="1" ht="6.95" customHeight="1">
      <c r="A214" s="38"/>
      <c r="B214" s="66"/>
      <c r="C214" s="67"/>
      <c r="D214" s="67"/>
      <c r="E214" s="67"/>
      <c r="F214" s="67"/>
      <c r="G214" s="67"/>
      <c r="H214" s="67"/>
      <c r="I214" s="67"/>
      <c r="J214" s="67"/>
      <c r="K214" s="67"/>
      <c r="L214" s="44"/>
      <c r="M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</row>
  </sheetData>
  <sheetProtection password="CC35" sheet="1" objects="1" scenarios="1" formatColumns="0" formatRows="0" autoFilter="0"/>
  <autoFilter ref="C137:K21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2:12" ht="12">
      <c r="B8" s="20"/>
      <c r="D8" s="151" t="s">
        <v>164</v>
      </c>
      <c r="L8" s="20"/>
    </row>
    <row r="9" spans="2:12" s="1" customFormat="1" ht="16.5" customHeight="1">
      <c r="B9" s="20"/>
      <c r="E9" s="152" t="s">
        <v>1500</v>
      </c>
      <c r="F9" s="1"/>
      <c r="G9" s="1"/>
      <c r="H9" s="1"/>
      <c r="L9" s="20"/>
    </row>
    <row r="10" spans="2:12" s="1" customFormat="1" ht="12" customHeight="1">
      <c r="B10" s="20"/>
      <c r="D10" s="151" t="s">
        <v>1501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2074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1503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2136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2" t="s">
        <v>1</v>
      </c>
      <c r="G15" s="38"/>
      <c r="H15" s="38"/>
      <c r="I15" s="151" t="s">
        <v>19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2" t="s">
        <v>21</v>
      </c>
      <c r="G16" s="38"/>
      <c r="H16" s="38"/>
      <c r="I16" s="151" t="s">
        <v>22</v>
      </c>
      <c r="J16" s="154" t="str">
        <f>'Rekapitulace stavby'!AN8</f>
        <v>6. 12. 2023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2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2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2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2"/>
      <c r="G22" s="142"/>
      <c r="H22" s="142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2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2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2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2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2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2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ROUND(J130,2)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ROUND((SUM(BE130:BE140)),2)</f>
        <v>0</v>
      </c>
      <c r="G37" s="38"/>
      <c r="H37" s="38"/>
      <c r="I37" s="165">
        <v>0.21</v>
      </c>
      <c r="J37" s="164">
        <f>ROUND(((SUM(BE130:BE140))*I37),2)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40</v>
      </c>
      <c r="F38" s="164">
        <f>ROUND((SUM(BF130:BF140)),2)</f>
        <v>0</v>
      </c>
      <c r="G38" s="38"/>
      <c r="H38" s="38"/>
      <c r="I38" s="165">
        <v>0.12</v>
      </c>
      <c r="J38" s="164">
        <f>ROUND(((SUM(BF130:BF140))*I38),2)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41</v>
      </c>
      <c r="F39" s="164">
        <f>ROUND((SUM(BG130:BG140)),2)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42</v>
      </c>
      <c r="F40" s="164">
        <f>ROUND((SUM(BH130:BH140)),2)</f>
        <v>0</v>
      </c>
      <c r="G40" s="38"/>
      <c r="H40" s="38"/>
      <c r="I40" s="165">
        <v>0.12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43</v>
      </c>
      <c r="F41" s="164">
        <f>ROUND((SUM(BI130:BI140)),2)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164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1500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1501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7" t="s">
        <v>2074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1503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2300103-052 - Elektro - kabinet informatiky m.č.1.12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Ivanovice na Hané, ul. Tyršova  218/4</v>
      </c>
      <c r="G93" s="40"/>
      <c r="H93" s="40"/>
      <c r="I93" s="32" t="s">
        <v>22</v>
      </c>
      <c r="J93" s="79" t="str">
        <f>IF(J16="","",J16)</f>
        <v>6. 12. 2023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167</v>
      </c>
      <c r="D98" s="186"/>
      <c r="E98" s="186"/>
      <c r="F98" s="186"/>
      <c r="G98" s="186"/>
      <c r="H98" s="186"/>
      <c r="I98" s="186"/>
      <c r="J98" s="187" t="s">
        <v>168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169</v>
      </c>
      <c r="D100" s="40"/>
      <c r="E100" s="40"/>
      <c r="F100" s="40"/>
      <c r="G100" s="40"/>
      <c r="H100" s="40"/>
      <c r="I100" s="40"/>
      <c r="J100" s="110">
        <f>J130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170</v>
      </c>
    </row>
    <row r="101" spans="1:31" s="9" customFormat="1" ht="24.95" customHeight="1">
      <c r="A101" s="9"/>
      <c r="B101" s="189"/>
      <c r="C101" s="190"/>
      <c r="D101" s="191" t="s">
        <v>171</v>
      </c>
      <c r="E101" s="192"/>
      <c r="F101" s="192"/>
      <c r="G101" s="192"/>
      <c r="H101" s="192"/>
      <c r="I101" s="192"/>
      <c r="J101" s="193">
        <f>J131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176</v>
      </c>
      <c r="E102" s="197"/>
      <c r="F102" s="197"/>
      <c r="G102" s="197"/>
      <c r="H102" s="197"/>
      <c r="I102" s="197"/>
      <c r="J102" s="198">
        <f>J132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9"/>
      <c r="C103" s="190"/>
      <c r="D103" s="191" t="s">
        <v>1700</v>
      </c>
      <c r="E103" s="192"/>
      <c r="F103" s="192"/>
      <c r="G103" s="192"/>
      <c r="H103" s="192"/>
      <c r="I103" s="192"/>
      <c r="J103" s="193">
        <f>J134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5"/>
      <c r="C104" s="133"/>
      <c r="D104" s="196" t="s">
        <v>1702</v>
      </c>
      <c r="E104" s="197"/>
      <c r="F104" s="197"/>
      <c r="G104" s="197"/>
      <c r="H104" s="197"/>
      <c r="I104" s="197"/>
      <c r="J104" s="198">
        <f>J135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1703</v>
      </c>
      <c r="E105" s="197"/>
      <c r="F105" s="197"/>
      <c r="G105" s="197"/>
      <c r="H105" s="197"/>
      <c r="I105" s="197"/>
      <c r="J105" s="198">
        <f>J137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1701</v>
      </c>
      <c r="E106" s="197"/>
      <c r="F106" s="197"/>
      <c r="G106" s="197"/>
      <c r="H106" s="197"/>
      <c r="I106" s="197"/>
      <c r="J106" s="198">
        <f>J139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196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25" customHeight="1">
      <c r="A116" s="38"/>
      <c r="B116" s="39"/>
      <c r="C116" s="40"/>
      <c r="D116" s="40"/>
      <c r="E116" s="184" t="str">
        <f>E7</f>
        <v>Rekonstrukce silno a slaboproudé instalace, WC pro imobilní - ZŠ Ivanovice na Hané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164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2:12" s="1" customFormat="1" ht="16.5" customHeight="1">
      <c r="B118" s="21"/>
      <c r="C118" s="22"/>
      <c r="D118" s="22"/>
      <c r="E118" s="184" t="s">
        <v>1500</v>
      </c>
      <c r="F118" s="22"/>
      <c r="G118" s="22"/>
      <c r="H118" s="22"/>
      <c r="I118" s="22"/>
      <c r="J118" s="22"/>
      <c r="K118" s="22"/>
      <c r="L118" s="20"/>
    </row>
    <row r="119" spans="2:12" s="1" customFormat="1" ht="12" customHeight="1">
      <c r="B119" s="21"/>
      <c r="C119" s="32" t="s">
        <v>1501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1:31" s="2" customFormat="1" ht="16.5" customHeight="1">
      <c r="A120" s="38"/>
      <c r="B120" s="39"/>
      <c r="C120" s="40"/>
      <c r="D120" s="40"/>
      <c r="E120" s="297" t="s">
        <v>2074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1503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E13</f>
        <v>2300103-052 - Elektro - kabinet informatiky m.č.1.12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F16</f>
        <v xml:space="preserve">Ivanovice na Hané, ul. Tyršova  218/4</v>
      </c>
      <c r="G124" s="40"/>
      <c r="H124" s="40"/>
      <c r="I124" s="32" t="s">
        <v>22</v>
      </c>
      <c r="J124" s="79" t="str">
        <f>IF(J16="","",J16)</f>
        <v>6. 12. 2023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E19</f>
        <v xml:space="preserve"> </v>
      </c>
      <c r="G126" s="40"/>
      <c r="H126" s="40"/>
      <c r="I126" s="32" t="s">
        <v>30</v>
      </c>
      <c r="J126" s="36" t="str">
        <f>E25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28</v>
      </c>
      <c r="D127" s="40"/>
      <c r="E127" s="40"/>
      <c r="F127" s="27" t="str">
        <f>IF(E22="","",E22)</f>
        <v>Vyplň údaj</v>
      </c>
      <c r="G127" s="40"/>
      <c r="H127" s="40"/>
      <c r="I127" s="32" t="s">
        <v>32</v>
      </c>
      <c r="J127" s="36" t="str">
        <f>E28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200"/>
      <c r="B129" s="201"/>
      <c r="C129" s="202" t="s">
        <v>197</v>
      </c>
      <c r="D129" s="203" t="s">
        <v>59</v>
      </c>
      <c r="E129" s="203" t="s">
        <v>55</v>
      </c>
      <c r="F129" s="203" t="s">
        <v>56</v>
      </c>
      <c r="G129" s="203" t="s">
        <v>198</v>
      </c>
      <c r="H129" s="203" t="s">
        <v>199</v>
      </c>
      <c r="I129" s="203" t="s">
        <v>200</v>
      </c>
      <c r="J129" s="204" t="s">
        <v>168</v>
      </c>
      <c r="K129" s="205" t="s">
        <v>201</v>
      </c>
      <c r="L129" s="206"/>
      <c r="M129" s="100" t="s">
        <v>1</v>
      </c>
      <c r="N129" s="101" t="s">
        <v>38</v>
      </c>
      <c r="O129" s="101" t="s">
        <v>202</v>
      </c>
      <c r="P129" s="101" t="s">
        <v>203</v>
      </c>
      <c r="Q129" s="101" t="s">
        <v>204</v>
      </c>
      <c r="R129" s="101" t="s">
        <v>205</v>
      </c>
      <c r="S129" s="101" t="s">
        <v>206</v>
      </c>
      <c r="T129" s="102" t="s">
        <v>207</v>
      </c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</row>
    <row r="130" spans="1:63" s="2" customFormat="1" ht="22.8" customHeight="1">
      <c r="A130" s="38"/>
      <c r="B130" s="39"/>
      <c r="C130" s="107" t="s">
        <v>208</v>
      </c>
      <c r="D130" s="40"/>
      <c r="E130" s="40"/>
      <c r="F130" s="40"/>
      <c r="G130" s="40"/>
      <c r="H130" s="40"/>
      <c r="I130" s="40"/>
      <c r="J130" s="207">
        <f>BK130</f>
        <v>0</v>
      </c>
      <c r="K130" s="40"/>
      <c r="L130" s="44"/>
      <c r="M130" s="103"/>
      <c r="N130" s="208"/>
      <c r="O130" s="104"/>
      <c r="P130" s="209">
        <f>P131+P134</f>
        <v>0</v>
      </c>
      <c r="Q130" s="104"/>
      <c r="R130" s="209">
        <f>R131+R134</f>
        <v>0</v>
      </c>
      <c r="S130" s="104"/>
      <c r="T130" s="210">
        <f>T131+T134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73</v>
      </c>
      <c r="AU130" s="17" t="s">
        <v>170</v>
      </c>
      <c r="BK130" s="211">
        <f>BK131+BK134</f>
        <v>0</v>
      </c>
    </row>
    <row r="131" spans="1:63" s="12" customFormat="1" ht="25.9" customHeight="1">
      <c r="A131" s="12"/>
      <c r="B131" s="212"/>
      <c r="C131" s="213"/>
      <c r="D131" s="214" t="s">
        <v>73</v>
      </c>
      <c r="E131" s="215" t="s">
        <v>209</v>
      </c>
      <c r="F131" s="215" t="s">
        <v>210</v>
      </c>
      <c r="G131" s="213"/>
      <c r="H131" s="213"/>
      <c r="I131" s="216"/>
      <c r="J131" s="217">
        <f>BK131</f>
        <v>0</v>
      </c>
      <c r="K131" s="213"/>
      <c r="L131" s="218"/>
      <c r="M131" s="219"/>
      <c r="N131" s="220"/>
      <c r="O131" s="220"/>
      <c r="P131" s="221">
        <f>P132</f>
        <v>0</v>
      </c>
      <c r="Q131" s="220"/>
      <c r="R131" s="221">
        <f>R132</f>
        <v>0</v>
      </c>
      <c r="S131" s="220"/>
      <c r="T131" s="222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82</v>
      </c>
      <c r="AT131" s="224" t="s">
        <v>73</v>
      </c>
      <c r="AU131" s="224" t="s">
        <v>74</v>
      </c>
      <c r="AY131" s="223" t="s">
        <v>211</v>
      </c>
      <c r="BK131" s="225">
        <f>BK132</f>
        <v>0</v>
      </c>
    </row>
    <row r="132" spans="1:63" s="12" customFormat="1" ht="22.8" customHeight="1">
      <c r="A132" s="12"/>
      <c r="B132" s="212"/>
      <c r="C132" s="213"/>
      <c r="D132" s="214" t="s">
        <v>73</v>
      </c>
      <c r="E132" s="226" t="s">
        <v>264</v>
      </c>
      <c r="F132" s="226" t="s">
        <v>472</v>
      </c>
      <c r="G132" s="213"/>
      <c r="H132" s="213"/>
      <c r="I132" s="216"/>
      <c r="J132" s="227">
        <f>BK132</f>
        <v>0</v>
      </c>
      <c r="K132" s="213"/>
      <c r="L132" s="218"/>
      <c r="M132" s="219"/>
      <c r="N132" s="220"/>
      <c r="O132" s="220"/>
      <c r="P132" s="221">
        <f>P133</f>
        <v>0</v>
      </c>
      <c r="Q132" s="220"/>
      <c r="R132" s="221">
        <f>R133</f>
        <v>0</v>
      </c>
      <c r="S132" s="220"/>
      <c r="T132" s="222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82</v>
      </c>
      <c r="AT132" s="224" t="s">
        <v>73</v>
      </c>
      <c r="AU132" s="224" t="s">
        <v>82</v>
      </c>
      <c r="AY132" s="223" t="s">
        <v>211</v>
      </c>
      <c r="BK132" s="225">
        <f>BK133</f>
        <v>0</v>
      </c>
    </row>
    <row r="133" spans="1:65" s="2" customFormat="1" ht="33" customHeight="1">
      <c r="A133" s="38"/>
      <c r="B133" s="39"/>
      <c r="C133" s="228" t="s">
        <v>82</v>
      </c>
      <c r="D133" s="228" t="s">
        <v>213</v>
      </c>
      <c r="E133" s="229" t="s">
        <v>1706</v>
      </c>
      <c r="F133" s="230" t="s">
        <v>1707</v>
      </c>
      <c r="G133" s="231" t="s">
        <v>1708</v>
      </c>
      <c r="H133" s="232">
        <v>1</v>
      </c>
      <c r="I133" s="233"/>
      <c r="J133" s="234">
        <f>ROUND(I133*H133,2)</f>
        <v>0</v>
      </c>
      <c r="K133" s="235"/>
      <c r="L133" s="44"/>
      <c r="M133" s="236" t="s">
        <v>1</v>
      </c>
      <c r="N133" s="237" t="s">
        <v>39</v>
      </c>
      <c r="O133" s="91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217</v>
      </c>
      <c r="AT133" s="240" t="s">
        <v>213</v>
      </c>
      <c r="AU133" s="240" t="s">
        <v>84</v>
      </c>
      <c r="AY133" s="17" t="s">
        <v>211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82</v>
      </c>
      <c r="BK133" s="241">
        <f>ROUND(I133*H133,2)</f>
        <v>0</v>
      </c>
      <c r="BL133" s="17" t="s">
        <v>217</v>
      </c>
      <c r="BM133" s="240" t="s">
        <v>2137</v>
      </c>
    </row>
    <row r="134" spans="1:63" s="12" customFormat="1" ht="25.9" customHeight="1">
      <c r="A134" s="12"/>
      <c r="B134" s="212"/>
      <c r="C134" s="213"/>
      <c r="D134" s="214" t="s">
        <v>73</v>
      </c>
      <c r="E134" s="215" t="s">
        <v>1710</v>
      </c>
      <c r="F134" s="215" t="s">
        <v>1711</v>
      </c>
      <c r="G134" s="213"/>
      <c r="H134" s="213"/>
      <c r="I134" s="216"/>
      <c r="J134" s="217">
        <f>BK134</f>
        <v>0</v>
      </c>
      <c r="K134" s="213"/>
      <c r="L134" s="218"/>
      <c r="M134" s="219"/>
      <c r="N134" s="220"/>
      <c r="O134" s="220"/>
      <c r="P134" s="221">
        <f>P135+P137+P139</f>
        <v>0</v>
      </c>
      <c r="Q134" s="220"/>
      <c r="R134" s="221">
        <f>R135+R137+R139</f>
        <v>0</v>
      </c>
      <c r="S134" s="220"/>
      <c r="T134" s="222">
        <f>T135+T137+T139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84</v>
      </c>
      <c r="AT134" s="224" t="s">
        <v>73</v>
      </c>
      <c r="AU134" s="224" t="s">
        <v>74</v>
      </c>
      <c r="AY134" s="223" t="s">
        <v>211</v>
      </c>
      <c r="BK134" s="225">
        <f>BK135+BK137+BK139</f>
        <v>0</v>
      </c>
    </row>
    <row r="135" spans="1:63" s="12" customFormat="1" ht="22.8" customHeight="1">
      <c r="A135" s="12"/>
      <c r="B135" s="212"/>
      <c r="C135" s="213"/>
      <c r="D135" s="214" t="s">
        <v>73</v>
      </c>
      <c r="E135" s="226" t="s">
        <v>1720</v>
      </c>
      <c r="F135" s="226" t="s">
        <v>1721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P136</f>
        <v>0</v>
      </c>
      <c r="Q135" s="220"/>
      <c r="R135" s="221">
        <f>R136</f>
        <v>0</v>
      </c>
      <c r="S135" s="220"/>
      <c r="T135" s="222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84</v>
      </c>
      <c r="AT135" s="224" t="s">
        <v>73</v>
      </c>
      <c r="AU135" s="224" t="s">
        <v>82</v>
      </c>
      <c r="AY135" s="223" t="s">
        <v>211</v>
      </c>
      <c r="BK135" s="225">
        <f>BK136</f>
        <v>0</v>
      </c>
    </row>
    <row r="136" spans="1:65" s="2" customFormat="1" ht="49.05" customHeight="1">
      <c r="A136" s="38"/>
      <c r="B136" s="39"/>
      <c r="C136" s="228" t="s">
        <v>84</v>
      </c>
      <c r="D136" s="228" t="s">
        <v>213</v>
      </c>
      <c r="E136" s="229" t="s">
        <v>1722</v>
      </c>
      <c r="F136" s="230" t="s">
        <v>2138</v>
      </c>
      <c r="G136" s="231" t="s">
        <v>1106</v>
      </c>
      <c r="H136" s="232">
        <v>1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39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310</v>
      </c>
      <c r="AT136" s="240" t="s">
        <v>213</v>
      </c>
      <c r="AU136" s="240" t="s">
        <v>84</v>
      </c>
      <c r="AY136" s="17" t="s">
        <v>211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82</v>
      </c>
      <c r="BK136" s="241">
        <f>ROUND(I136*H136,2)</f>
        <v>0</v>
      </c>
      <c r="BL136" s="17" t="s">
        <v>310</v>
      </c>
      <c r="BM136" s="240" t="s">
        <v>2139</v>
      </c>
    </row>
    <row r="137" spans="1:63" s="12" customFormat="1" ht="22.8" customHeight="1">
      <c r="A137" s="12"/>
      <c r="B137" s="212"/>
      <c r="C137" s="213"/>
      <c r="D137" s="214" t="s">
        <v>73</v>
      </c>
      <c r="E137" s="226" t="s">
        <v>1725</v>
      </c>
      <c r="F137" s="226" t="s">
        <v>1726</v>
      </c>
      <c r="G137" s="213"/>
      <c r="H137" s="213"/>
      <c r="I137" s="216"/>
      <c r="J137" s="227">
        <f>BK137</f>
        <v>0</v>
      </c>
      <c r="K137" s="213"/>
      <c r="L137" s="218"/>
      <c r="M137" s="219"/>
      <c r="N137" s="220"/>
      <c r="O137" s="220"/>
      <c r="P137" s="221">
        <f>P138</f>
        <v>0</v>
      </c>
      <c r="Q137" s="220"/>
      <c r="R137" s="221">
        <f>R138</f>
        <v>0</v>
      </c>
      <c r="S137" s="220"/>
      <c r="T137" s="222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84</v>
      </c>
      <c r="AT137" s="224" t="s">
        <v>73</v>
      </c>
      <c r="AU137" s="224" t="s">
        <v>82</v>
      </c>
      <c r="AY137" s="223" t="s">
        <v>211</v>
      </c>
      <c r="BK137" s="225">
        <f>BK138</f>
        <v>0</v>
      </c>
    </row>
    <row r="138" spans="1:65" s="2" customFormat="1" ht="49.05" customHeight="1">
      <c r="A138" s="38"/>
      <c r="B138" s="39"/>
      <c r="C138" s="228" t="s">
        <v>94</v>
      </c>
      <c r="D138" s="228" t="s">
        <v>213</v>
      </c>
      <c r="E138" s="229" t="s">
        <v>1727</v>
      </c>
      <c r="F138" s="230" t="s">
        <v>2140</v>
      </c>
      <c r="G138" s="231" t="s">
        <v>1106</v>
      </c>
      <c r="H138" s="232">
        <v>1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39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310</v>
      </c>
      <c r="AT138" s="240" t="s">
        <v>213</v>
      </c>
      <c r="AU138" s="240" t="s">
        <v>84</v>
      </c>
      <c r="AY138" s="17" t="s">
        <v>211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82</v>
      </c>
      <c r="BK138" s="241">
        <f>ROUND(I138*H138,2)</f>
        <v>0</v>
      </c>
      <c r="BL138" s="17" t="s">
        <v>310</v>
      </c>
      <c r="BM138" s="240" t="s">
        <v>2141</v>
      </c>
    </row>
    <row r="139" spans="1:63" s="12" customFormat="1" ht="22.8" customHeight="1">
      <c r="A139" s="12"/>
      <c r="B139" s="212"/>
      <c r="C139" s="213"/>
      <c r="D139" s="214" t="s">
        <v>73</v>
      </c>
      <c r="E139" s="226" t="s">
        <v>1712</v>
      </c>
      <c r="F139" s="226" t="s">
        <v>1713</v>
      </c>
      <c r="G139" s="213"/>
      <c r="H139" s="213"/>
      <c r="I139" s="216"/>
      <c r="J139" s="227">
        <f>BK139</f>
        <v>0</v>
      </c>
      <c r="K139" s="213"/>
      <c r="L139" s="218"/>
      <c r="M139" s="219"/>
      <c r="N139" s="220"/>
      <c r="O139" s="220"/>
      <c r="P139" s="221">
        <f>P140</f>
        <v>0</v>
      </c>
      <c r="Q139" s="220"/>
      <c r="R139" s="221">
        <f>R140</f>
        <v>0</v>
      </c>
      <c r="S139" s="220"/>
      <c r="T139" s="222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82</v>
      </c>
      <c r="AT139" s="224" t="s">
        <v>73</v>
      </c>
      <c r="AU139" s="224" t="s">
        <v>82</v>
      </c>
      <c r="AY139" s="223" t="s">
        <v>211</v>
      </c>
      <c r="BK139" s="225">
        <f>BK140</f>
        <v>0</v>
      </c>
    </row>
    <row r="140" spans="1:65" s="2" customFormat="1" ht="37.8" customHeight="1">
      <c r="A140" s="38"/>
      <c r="B140" s="39"/>
      <c r="C140" s="228" t="s">
        <v>217</v>
      </c>
      <c r="D140" s="228" t="s">
        <v>213</v>
      </c>
      <c r="E140" s="229" t="s">
        <v>1714</v>
      </c>
      <c r="F140" s="230" t="s">
        <v>2142</v>
      </c>
      <c r="G140" s="231" t="s">
        <v>1106</v>
      </c>
      <c r="H140" s="232">
        <v>1</v>
      </c>
      <c r="I140" s="233"/>
      <c r="J140" s="234">
        <f>ROUND(I140*H140,2)</f>
        <v>0</v>
      </c>
      <c r="K140" s="235"/>
      <c r="L140" s="44"/>
      <c r="M140" s="292" t="s">
        <v>1</v>
      </c>
      <c r="N140" s="293" t="s">
        <v>39</v>
      </c>
      <c r="O140" s="294"/>
      <c r="P140" s="295">
        <f>O140*H140</f>
        <v>0</v>
      </c>
      <c r="Q140" s="295">
        <v>0</v>
      </c>
      <c r="R140" s="295">
        <f>Q140*H140</f>
        <v>0</v>
      </c>
      <c r="S140" s="295">
        <v>0</v>
      </c>
      <c r="T140" s="29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217</v>
      </c>
      <c r="AT140" s="240" t="s">
        <v>213</v>
      </c>
      <c r="AU140" s="240" t="s">
        <v>84</v>
      </c>
      <c r="AY140" s="17" t="s">
        <v>211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82</v>
      </c>
      <c r="BK140" s="241">
        <f>ROUND(I140*H140,2)</f>
        <v>0</v>
      </c>
      <c r="BL140" s="17" t="s">
        <v>217</v>
      </c>
      <c r="BM140" s="240" t="s">
        <v>2143</v>
      </c>
    </row>
    <row r="141" spans="1:31" s="2" customFormat="1" ht="6.95" customHeight="1">
      <c r="A141" s="38"/>
      <c r="B141" s="66"/>
      <c r="C141" s="67"/>
      <c r="D141" s="67"/>
      <c r="E141" s="67"/>
      <c r="F141" s="67"/>
      <c r="G141" s="67"/>
      <c r="H141" s="67"/>
      <c r="I141" s="67"/>
      <c r="J141" s="67"/>
      <c r="K141" s="67"/>
      <c r="L141" s="44"/>
      <c r="M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129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2:12" ht="12">
      <c r="B8" s="20"/>
      <c r="D8" s="151" t="s">
        <v>164</v>
      </c>
      <c r="L8" s="20"/>
    </row>
    <row r="9" spans="2:12" s="1" customFormat="1" ht="16.5" customHeight="1">
      <c r="B9" s="20"/>
      <c r="E9" s="152" t="s">
        <v>1500</v>
      </c>
      <c r="F9" s="1"/>
      <c r="G9" s="1"/>
      <c r="H9" s="1"/>
      <c r="L9" s="20"/>
    </row>
    <row r="10" spans="2:12" s="1" customFormat="1" ht="12" customHeight="1">
      <c r="B10" s="20"/>
      <c r="D10" s="151" t="s">
        <v>1501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2144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1503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2145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2" t="s">
        <v>1</v>
      </c>
      <c r="G15" s="38"/>
      <c r="H15" s="38"/>
      <c r="I15" s="151" t="s">
        <v>19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2" t="s">
        <v>21</v>
      </c>
      <c r="G16" s="38"/>
      <c r="H16" s="38"/>
      <c r="I16" s="151" t="s">
        <v>22</v>
      </c>
      <c r="J16" s="154" t="str">
        <f>'Rekapitulace stavby'!AN8</f>
        <v>6. 12. 2023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2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2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2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2"/>
      <c r="G22" s="142"/>
      <c r="H22" s="142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2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2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2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2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2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2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ROUND((SUM(BE138:BE218)),2)</f>
        <v>0</v>
      </c>
      <c r="G37" s="38"/>
      <c r="H37" s="38"/>
      <c r="I37" s="165">
        <v>0.21</v>
      </c>
      <c r="J37" s="164">
        <f>ROUND(((SUM(BE138:BE218))*I37),2)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40</v>
      </c>
      <c r="F38" s="164">
        <f>ROUND((SUM(BF138:BF218)),2)</f>
        <v>0</v>
      </c>
      <c r="G38" s="38"/>
      <c r="H38" s="38"/>
      <c r="I38" s="165">
        <v>0.12</v>
      </c>
      <c r="J38" s="164">
        <f>ROUND(((SUM(BF138:BF218))*I38),2)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41</v>
      </c>
      <c r="F39" s="164">
        <f>ROUND((SUM(BG138:BG218)),2)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42</v>
      </c>
      <c r="F40" s="164">
        <f>ROUND((SUM(BH138:BH218)),2)</f>
        <v>0</v>
      </c>
      <c r="G40" s="38"/>
      <c r="H40" s="38"/>
      <c r="I40" s="165">
        <v>0.12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43</v>
      </c>
      <c r="F41" s="164">
        <f>ROUND((SUM(BI138:BI218)),2)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164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1500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1501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7" t="s">
        <v>2144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1503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2300103-061 - Stavební část - učebna jazyků m.č.1.14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Ivanovice na Hané, ul. Tyršova  218/4</v>
      </c>
      <c r="G93" s="40"/>
      <c r="H93" s="40"/>
      <c r="I93" s="32" t="s">
        <v>22</v>
      </c>
      <c r="J93" s="79" t="str">
        <f>IF(J16="","",J16)</f>
        <v>6. 12. 2023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167</v>
      </c>
      <c r="D98" s="186"/>
      <c r="E98" s="186"/>
      <c r="F98" s="186"/>
      <c r="G98" s="186"/>
      <c r="H98" s="186"/>
      <c r="I98" s="186"/>
      <c r="J98" s="187" t="s">
        <v>168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169</v>
      </c>
      <c r="D100" s="40"/>
      <c r="E100" s="40"/>
      <c r="F100" s="40"/>
      <c r="G100" s="40"/>
      <c r="H100" s="40"/>
      <c r="I100" s="40"/>
      <c r="J100" s="110">
        <f>J138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170</v>
      </c>
    </row>
    <row r="101" spans="1:31" s="9" customFormat="1" ht="24.95" customHeight="1">
      <c r="A101" s="9"/>
      <c r="B101" s="189"/>
      <c r="C101" s="190"/>
      <c r="D101" s="191" t="s">
        <v>171</v>
      </c>
      <c r="E101" s="192"/>
      <c r="F101" s="192"/>
      <c r="G101" s="192"/>
      <c r="H101" s="192"/>
      <c r="I101" s="192"/>
      <c r="J101" s="193">
        <f>J139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175</v>
      </c>
      <c r="E102" s="197"/>
      <c r="F102" s="197"/>
      <c r="G102" s="197"/>
      <c r="H102" s="197"/>
      <c r="I102" s="197"/>
      <c r="J102" s="198">
        <f>J140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176</v>
      </c>
      <c r="E103" s="197"/>
      <c r="F103" s="197"/>
      <c r="G103" s="197"/>
      <c r="H103" s="197"/>
      <c r="I103" s="197"/>
      <c r="J103" s="198">
        <f>J142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177</v>
      </c>
      <c r="E104" s="197"/>
      <c r="F104" s="197"/>
      <c r="G104" s="197"/>
      <c r="H104" s="197"/>
      <c r="I104" s="197"/>
      <c r="J104" s="198">
        <f>J147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9"/>
      <c r="C105" s="190"/>
      <c r="D105" s="191" t="s">
        <v>179</v>
      </c>
      <c r="E105" s="192"/>
      <c r="F105" s="192"/>
      <c r="G105" s="192"/>
      <c r="H105" s="192"/>
      <c r="I105" s="192"/>
      <c r="J105" s="193">
        <f>J152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5"/>
      <c r="C106" s="133"/>
      <c r="D106" s="196" t="s">
        <v>185</v>
      </c>
      <c r="E106" s="197"/>
      <c r="F106" s="197"/>
      <c r="G106" s="197"/>
      <c r="H106" s="197"/>
      <c r="I106" s="197"/>
      <c r="J106" s="198">
        <f>J153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1505</v>
      </c>
      <c r="E107" s="197"/>
      <c r="F107" s="197"/>
      <c r="G107" s="197"/>
      <c r="H107" s="197"/>
      <c r="I107" s="197"/>
      <c r="J107" s="198">
        <f>J158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187</v>
      </c>
      <c r="E108" s="197"/>
      <c r="F108" s="197"/>
      <c r="G108" s="197"/>
      <c r="H108" s="197"/>
      <c r="I108" s="197"/>
      <c r="J108" s="198">
        <f>J162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1506</v>
      </c>
      <c r="E109" s="197"/>
      <c r="F109" s="197"/>
      <c r="G109" s="197"/>
      <c r="H109" s="197"/>
      <c r="I109" s="197"/>
      <c r="J109" s="198">
        <f>J178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190</v>
      </c>
      <c r="E110" s="197"/>
      <c r="F110" s="197"/>
      <c r="G110" s="197"/>
      <c r="H110" s="197"/>
      <c r="I110" s="197"/>
      <c r="J110" s="198">
        <f>J192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3"/>
      <c r="D111" s="196" t="s">
        <v>191</v>
      </c>
      <c r="E111" s="197"/>
      <c r="F111" s="197"/>
      <c r="G111" s="197"/>
      <c r="H111" s="197"/>
      <c r="I111" s="197"/>
      <c r="J111" s="198">
        <f>J199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3"/>
      <c r="D112" s="196" t="s">
        <v>192</v>
      </c>
      <c r="E112" s="197"/>
      <c r="F112" s="197"/>
      <c r="G112" s="197"/>
      <c r="H112" s="197"/>
      <c r="I112" s="197"/>
      <c r="J112" s="198">
        <f>J204</f>
        <v>0</v>
      </c>
      <c r="K112" s="133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89"/>
      <c r="C113" s="190"/>
      <c r="D113" s="191" t="s">
        <v>1507</v>
      </c>
      <c r="E113" s="192"/>
      <c r="F113" s="192"/>
      <c r="G113" s="192"/>
      <c r="H113" s="192"/>
      <c r="I113" s="192"/>
      <c r="J113" s="193">
        <f>J213</f>
        <v>0</v>
      </c>
      <c r="K113" s="190"/>
      <c r="L113" s="194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95"/>
      <c r="C114" s="133"/>
      <c r="D114" s="196" t="s">
        <v>1508</v>
      </c>
      <c r="E114" s="197"/>
      <c r="F114" s="197"/>
      <c r="G114" s="197"/>
      <c r="H114" s="197"/>
      <c r="I114" s="197"/>
      <c r="J114" s="198">
        <f>J214</f>
        <v>0</v>
      </c>
      <c r="K114" s="133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196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25" customHeight="1">
      <c r="A124" s="38"/>
      <c r="B124" s="39"/>
      <c r="C124" s="40"/>
      <c r="D124" s="40"/>
      <c r="E124" s="184" t="str">
        <f>E7</f>
        <v>Rekonstrukce silno a slaboproudé instalace, WC pro imobilní - ZŠ Ivanovice na Hané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2:12" s="1" customFormat="1" ht="12" customHeight="1">
      <c r="B125" s="21"/>
      <c r="C125" s="32" t="s">
        <v>164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2:12" s="1" customFormat="1" ht="16.5" customHeight="1">
      <c r="B126" s="21"/>
      <c r="C126" s="22"/>
      <c r="D126" s="22"/>
      <c r="E126" s="184" t="s">
        <v>1500</v>
      </c>
      <c r="F126" s="22"/>
      <c r="G126" s="22"/>
      <c r="H126" s="22"/>
      <c r="I126" s="22"/>
      <c r="J126" s="22"/>
      <c r="K126" s="22"/>
      <c r="L126" s="20"/>
    </row>
    <row r="127" spans="2:12" s="1" customFormat="1" ht="12" customHeight="1">
      <c r="B127" s="21"/>
      <c r="C127" s="32" t="s">
        <v>1501</v>
      </c>
      <c r="D127" s="22"/>
      <c r="E127" s="22"/>
      <c r="F127" s="22"/>
      <c r="G127" s="22"/>
      <c r="H127" s="22"/>
      <c r="I127" s="22"/>
      <c r="J127" s="22"/>
      <c r="K127" s="22"/>
      <c r="L127" s="20"/>
    </row>
    <row r="128" spans="1:31" s="2" customFormat="1" ht="16.5" customHeight="1">
      <c r="A128" s="38"/>
      <c r="B128" s="39"/>
      <c r="C128" s="40"/>
      <c r="D128" s="40"/>
      <c r="E128" s="297" t="s">
        <v>2144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1503</v>
      </c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40"/>
      <c r="D130" s="40"/>
      <c r="E130" s="76" t="str">
        <f>E13</f>
        <v>2300103-061 - Stavební část - učebna jazyků m.č.1.14</v>
      </c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20</v>
      </c>
      <c r="D132" s="40"/>
      <c r="E132" s="40"/>
      <c r="F132" s="27" t="str">
        <f>F16</f>
        <v xml:space="preserve">Ivanovice na Hané, ul. Tyršova  218/4</v>
      </c>
      <c r="G132" s="40"/>
      <c r="H132" s="40"/>
      <c r="I132" s="32" t="s">
        <v>22</v>
      </c>
      <c r="J132" s="79" t="str">
        <f>IF(J16="","",J16)</f>
        <v>6. 12. 2023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24</v>
      </c>
      <c r="D134" s="40"/>
      <c r="E134" s="40"/>
      <c r="F134" s="27" t="str">
        <f>E19</f>
        <v xml:space="preserve"> </v>
      </c>
      <c r="G134" s="40"/>
      <c r="H134" s="40"/>
      <c r="I134" s="32" t="s">
        <v>30</v>
      </c>
      <c r="J134" s="36" t="str">
        <f>E25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28</v>
      </c>
      <c r="D135" s="40"/>
      <c r="E135" s="40"/>
      <c r="F135" s="27" t="str">
        <f>IF(E22="","",E22)</f>
        <v>Vyplň údaj</v>
      </c>
      <c r="G135" s="40"/>
      <c r="H135" s="40"/>
      <c r="I135" s="32" t="s">
        <v>32</v>
      </c>
      <c r="J135" s="36" t="str">
        <f>E28</f>
        <v xml:space="preserve"> 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0.3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11" customFormat="1" ht="29.25" customHeight="1">
      <c r="A137" s="200"/>
      <c r="B137" s="201"/>
      <c r="C137" s="202" t="s">
        <v>197</v>
      </c>
      <c r="D137" s="203" t="s">
        <v>59</v>
      </c>
      <c r="E137" s="203" t="s">
        <v>55</v>
      </c>
      <c r="F137" s="203" t="s">
        <v>56</v>
      </c>
      <c r="G137" s="203" t="s">
        <v>198</v>
      </c>
      <c r="H137" s="203" t="s">
        <v>199</v>
      </c>
      <c r="I137" s="203" t="s">
        <v>200</v>
      </c>
      <c r="J137" s="204" t="s">
        <v>168</v>
      </c>
      <c r="K137" s="205" t="s">
        <v>201</v>
      </c>
      <c r="L137" s="206"/>
      <c r="M137" s="100" t="s">
        <v>1</v>
      </c>
      <c r="N137" s="101" t="s">
        <v>38</v>
      </c>
      <c r="O137" s="101" t="s">
        <v>202</v>
      </c>
      <c r="P137" s="101" t="s">
        <v>203</v>
      </c>
      <c r="Q137" s="101" t="s">
        <v>204</v>
      </c>
      <c r="R137" s="101" t="s">
        <v>205</v>
      </c>
      <c r="S137" s="101" t="s">
        <v>206</v>
      </c>
      <c r="T137" s="102" t="s">
        <v>207</v>
      </c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</row>
    <row r="138" spans="1:63" s="2" customFormat="1" ht="22.8" customHeight="1">
      <c r="A138" s="38"/>
      <c r="B138" s="39"/>
      <c r="C138" s="107" t="s">
        <v>208</v>
      </c>
      <c r="D138" s="40"/>
      <c r="E138" s="40"/>
      <c r="F138" s="40"/>
      <c r="G138" s="40"/>
      <c r="H138" s="40"/>
      <c r="I138" s="40"/>
      <c r="J138" s="207">
        <f>BK138</f>
        <v>0</v>
      </c>
      <c r="K138" s="40"/>
      <c r="L138" s="44"/>
      <c r="M138" s="103"/>
      <c r="N138" s="208"/>
      <c r="O138" s="104"/>
      <c r="P138" s="209">
        <f>P139+P152+P213</f>
        <v>0</v>
      </c>
      <c r="Q138" s="104"/>
      <c r="R138" s="209">
        <f>R139+R152+R213</f>
        <v>2.83816619</v>
      </c>
      <c r="S138" s="104"/>
      <c r="T138" s="210">
        <f>T139+T152+T213</f>
        <v>0.46548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73</v>
      </c>
      <c r="AU138" s="17" t="s">
        <v>170</v>
      </c>
      <c r="BK138" s="211">
        <f>BK139+BK152+BK213</f>
        <v>0</v>
      </c>
    </row>
    <row r="139" spans="1:63" s="12" customFormat="1" ht="25.9" customHeight="1">
      <c r="A139" s="12"/>
      <c r="B139" s="212"/>
      <c r="C139" s="213"/>
      <c r="D139" s="214" t="s">
        <v>73</v>
      </c>
      <c r="E139" s="215" t="s">
        <v>209</v>
      </c>
      <c r="F139" s="215" t="s">
        <v>210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P140+P142+P147</f>
        <v>0</v>
      </c>
      <c r="Q139" s="220"/>
      <c r="R139" s="221">
        <f>R140+R142+R147</f>
        <v>0</v>
      </c>
      <c r="S139" s="220"/>
      <c r="T139" s="222">
        <f>T140+T142+T147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82</v>
      </c>
      <c r="AT139" s="224" t="s">
        <v>73</v>
      </c>
      <c r="AU139" s="224" t="s">
        <v>74</v>
      </c>
      <c r="AY139" s="223" t="s">
        <v>211</v>
      </c>
      <c r="BK139" s="225">
        <f>BK140+BK142+BK147</f>
        <v>0</v>
      </c>
    </row>
    <row r="140" spans="1:63" s="12" customFormat="1" ht="22.8" customHeight="1">
      <c r="A140" s="12"/>
      <c r="B140" s="212"/>
      <c r="C140" s="213"/>
      <c r="D140" s="214" t="s">
        <v>73</v>
      </c>
      <c r="E140" s="226" t="s">
        <v>244</v>
      </c>
      <c r="F140" s="226" t="s">
        <v>336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P141</f>
        <v>0</v>
      </c>
      <c r="Q140" s="220"/>
      <c r="R140" s="221">
        <f>R141</f>
        <v>0</v>
      </c>
      <c r="S140" s="220"/>
      <c r="T140" s="222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82</v>
      </c>
      <c r="AT140" s="224" t="s">
        <v>73</v>
      </c>
      <c r="AU140" s="224" t="s">
        <v>82</v>
      </c>
      <c r="AY140" s="223" t="s">
        <v>211</v>
      </c>
      <c r="BK140" s="225">
        <f>BK141</f>
        <v>0</v>
      </c>
    </row>
    <row r="141" spans="1:65" s="2" customFormat="1" ht="16.5" customHeight="1">
      <c r="A141" s="38"/>
      <c r="B141" s="39"/>
      <c r="C141" s="228" t="s">
        <v>82</v>
      </c>
      <c r="D141" s="228" t="s">
        <v>213</v>
      </c>
      <c r="E141" s="229" t="s">
        <v>1518</v>
      </c>
      <c r="F141" s="230" t="s">
        <v>1519</v>
      </c>
      <c r="G141" s="231" t="s">
        <v>1520</v>
      </c>
      <c r="H141" s="232">
        <v>1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39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1521</v>
      </c>
      <c r="AT141" s="240" t="s">
        <v>213</v>
      </c>
      <c r="AU141" s="240" t="s">
        <v>84</v>
      </c>
      <c r="AY141" s="17" t="s">
        <v>211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82</v>
      </c>
      <c r="BK141" s="241">
        <f>ROUND(I141*H141,2)</f>
        <v>0</v>
      </c>
      <c r="BL141" s="17" t="s">
        <v>1521</v>
      </c>
      <c r="BM141" s="240" t="s">
        <v>2146</v>
      </c>
    </row>
    <row r="142" spans="1:63" s="12" customFormat="1" ht="22.8" customHeight="1">
      <c r="A142" s="12"/>
      <c r="B142" s="212"/>
      <c r="C142" s="213"/>
      <c r="D142" s="214" t="s">
        <v>73</v>
      </c>
      <c r="E142" s="226" t="s">
        <v>264</v>
      </c>
      <c r="F142" s="226" t="s">
        <v>472</v>
      </c>
      <c r="G142" s="213"/>
      <c r="H142" s="213"/>
      <c r="I142" s="216"/>
      <c r="J142" s="227">
        <f>BK142</f>
        <v>0</v>
      </c>
      <c r="K142" s="213"/>
      <c r="L142" s="218"/>
      <c r="M142" s="219"/>
      <c r="N142" s="220"/>
      <c r="O142" s="220"/>
      <c r="P142" s="221">
        <f>SUM(P143:P146)</f>
        <v>0</v>
      </c>
      <c r="Q142" s="220"/>
      <c r="R142" s="221">
        <f>SUM(R143:R146)</f>
        <v>0</v>
      </c>
      <c r="S142" s="220"/>
      <c r="T142" s="222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82</v>
      </c>
      <c r="AT142" s="224" t="s">
        <v>73</v>
      </c>
      <c r="AU142" s="224" t="s">
        <v>82</v>
      </c>
      <c r="AY142" s="223" t="s">
        <v>211</v>
      </c>
      <c r="BK142" s="225">
        <f>SUM(BK143:BK146)</f>
        <v>0</v>
      </c>
    </row>
    <row r="143" spans="1:65" s="2" customFormat="1" ht="16.5" customHeight="1">
      <c r="A143" s="38"/>
      <c r="B143" s="39"/>
      <c r="C143" s="228" t="s">
        <v>84</v>
      </c>
      <c r="D143" s="228" t="s">
        <v>213</v>
      </c>
      <c r="E143" s="229" t="s">
        <v>1523</v>
      </c>
      <c r="F143" s="230" t="s">
        <v>1524</v>
      </c>
      <c r="G143" s="231" t="s">
        <v>1520</v>
      </c>
      <c r="H143" s="232">
        <v>1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39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217</v>
      </c>
      <c r="AT143" s="240" t="s">
        <v>213</v>
      </c>
      <c r="AU143" s="240" t="s">
        <v>84</v>
      </c>
      <c r="AY143" s="17" t="s">
        <v>211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82</v>
      </c>
      <c r="BK143" s="241">
        <f>ROUND(I143*H143,2)</f>
        <v>0</v>
      </c>
      <c r="BL143" s="17" t="s">
        <v>217</v>
      </c>
      <c r="BM143" s="240" t="s">
        <v>2147</v>
      </c>
    </row>
    <row r="144" spans="1:65" s="2" customFormat="1" ht="16.5" customHeight="1">
      <c r="A144" s="38"/>
      <c r="B144" s="39"/>
      <c r="C144" s="228" t="s">
        <v>94</v>
      </c>
      <c r="D144" s="228" t="s">
        <v>213</v>
      </c>
      <c r="E144" s="229" t="s">
        <v>1526</v>
      </c>
      <c r="F144" s="230" t="s">
        <v>1527</v>
      </c>
      <c r="G144" s="231" t="s">
        <v>1520</v>
      </c>
      <c r="H144" s="232">
        <v>1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39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1521</v>
      </c>
      <c r="AT144" s="240" t="s">
        <v>213</v>
      </c>
      <c r="AU144" s="240" t="s">
        <v>84</v>
      </c>
      <c r="AY144" s="17" t="s">
        <v>211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82</v>
      </c>
      <c r="BK144" s="241">
        <f>ROUND(I144*H144,2)</f>
        <v>0</v>
      </c>
      <c r="BL144" s="17" t="s">
        <v>1521</v>
      </c>
      <c r="BM144" s="240" t="s">
        <v>2148</v>
      </c>
    </row>
    <row r="145" spans="1:65" s="2" customFormat="1" ht="16.5" customHeight="1">
      <c r="A145" s="38"/>
      <c r="B145" s="39"/>
      <c r="C145" s="228" t="s">
        <v>217</v>
      </c>
      <c r="D145" s="228" t="s">
        <v>213</v>
      </c>
      <c r="E145" s="229" t="s">
        <v>1529</v>
      </c>
      <c r="F145" s="230" t="s">
        <v>1530</v>
      </c>
      <c r="G145" s="231" t="s">
        <v>895</v>
      </c>
      <c r="H145" s="232">
        <v>1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39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1521</v>
      </c>
      <c r="AT145" s="240" t="s">
        <v>213</v>
      </c>
      <c r="AU145" s="240" t="s">
        <v>84</v>
      </c>
      <c r="AY145" s="17" t="s">
        <v>211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82</v>
      </c>
      <c r="BK145" s="241">
        <f>ROUND(I145*H145,2)</f>
        <v>0</v>
      </c>
      <c r="BL145" s="17" t="s">
        <v>1521</v>
      </c>
      <c r="BM145" s="240" t="s">
        <v>2149</v>
      </c>
    </row>
    <row r="146" spans="1:65" s="2" customFormat="1" ht="16.5" customHeight="1">
      <c r="A146" s="38"/>
      <c r="B146" s="39"/>
      <c r="C146" s="228" t="s">
        <v>239</v>
      </c>
      <c r="D146" s="228" t="s">
        <v>213</v>
      </c>
      <c r="E146" s="229" t="s">
        <v>1532</v>
      </c>
      <c r="F146" s="230" t="s">
        <v>1533</v>
      </c>
      <c r="G146" s="231" t="s">
        <v>1520</v>
      </c>
      <c r="H146" s="232">
        <v>1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39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1521</v>
      </c>
      <c r="AT146" s="240" t="s">
        <v>213</v>
      </c>
      <c r="AU146" s="240" t="s">
        <v>84</v>
      </c>
      <c r="AY146" s="17" t="s">
        <v>211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82</v>
      </c>
      <c r="BK146" s="241">
        <f>ROUND(I146*H146,2)</f>
        <v>0</v>
      </c>
      <c r="BL146" s="17" t="s">
        <v>1521</v>
      </c>
      <c r="BM146" s="240" t="s">
        <v>2150</v>
      </c>
    </row>
    <row r="147" spans="1:63" s="12" customFormat="1" ht="22.8" customHeight="1">
      <c r="A147" s="12"/>
      <c r="B147" s="212"/>
      <c r="C147" s="213"/>
      <c r="D147" s="214" t="s">
        <v>73</v>
      </c>
      <c r="E147" s="226" t="s">
        <v>610</v>
      </c>
      <c r="F147" s="226" t="s">
        <v>611</v>
      </c>
      <c r="G147" s="213"/>
      <c r="H147" s="213"/>
      <c r="I147" s="216"/>
      <c r="J147" s="227">
        <f>BK147</f>
        <v>0</v>
      </c>
      <c r="K147" s="213"/>
      <c r="L147" s="218"/>
      <c r="M147" s="219"/>
      <c r="N147" s="220"/>
      <c r="O147" s="220"/>
      <c r="P147" s="221">
        <f>SUM(P148:P151)</f>
        <v>0</v>
      </c>
      <c r="Q147" s="220"/>
      <c r="R147" s="221">
        <f>SUM(R148:R151)</f>
        <v>0</v>
      </c>
      <c r="S147" s="220"/>
      <c r="T147" s="222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82</v>
      </c>
      <c r="AT147" s="224" t="s">
        <v>73</v>
      </c>
      <c r="AU147" s="224" t="s">
        <v>82</v>
      </c>
      <c r="AY147" s="223" t="s">
        <v>211</v>
      </c>
      <c r="BK147" s="225">
        <f>SUM(BK148:BK151)</f>
        <v>0</v>
      </c>
    </row>
    <row r="148" spans="1:65" s="2" customFormat="1" ht="24.15" customHeight="1">
      <c r="A148" s="38"/>
      <c r="B148" s="39"/>
      <c r="C148" s="228" t="s">
        <v>244</v>
      </c>
      <c r="D148" s="228" t="s">
        <v>213</v>
      </c>
      <c r="E148" s="229" t="s">
        <v>1535</v>
      </c>
      <c r="F148" s="230" t="s">
        <v>1536</v>
      </c>
      <c r="G148" s="231" t="s">
        <v>247</v>
      </c>
      <c r="H148" s="232">
        <v>0.6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39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217</v>
      </c>
      <c r="AT148" s="240" t="s">
        <v>213</v>
      </c>
      <c r="AU148" s="240" t="s">
        <v>84</v>
      </c>
      <c r="AY148" s="17" t="s">
        <v>211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82</v>
      </c>
      <c r="BK148" s="241">
        <f>ROUND(I148*H148,2)</f>
        <v>0</v>
      </c>
      <c r="BL148" s="17" t="s">
        <v>217</v>
      </c>
      <c r="BM148" s="240" t="s">
        <v>2151</v>
      </c>
    </row>
    <row r="149" spans="1:65" s="2" customFormat="1" ht="24.15" customHeight="1">
      <c r="A149" s="38"/>
      <c r="B149" s="39"/>
      <c r="C149" s="228" t="s">
        <v>251</v>
      </c>
      <c r="D149" s="228" t="s">
        <v>213</v>
      </c>
      <c r="E149" s="229" t="s">
        <v>617</v>
      </c>
      <c r="F149" s="230" t="s">
        <v>618</v>
      </c>
      <c r="G149" s="231" t="s">
        <v>247</v>
      </c>
      <c r="H149" s="232">
        <v>0.6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39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217</v>
      </c>
      <c r="AT149" s="240" t="s">
        <v>213</v>
      </c>
      <c r="AU149" s="240" t="s">
        <v>84</v>
      </c>
      <c r="AY149" s="17" t="s">
        <v>211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82</v>
      </c>
      <c r="BK149" s="241">
        <f>ROUND(I149*H149,2)</f>
        <v>0</v>
      </c>
      <c r="BL149" s="17" t="s">
        <v>217</v>
      </c>
      <c r="BM149" s="240" t="s">
        <v>2152</v>
      </c>
    </row>
    <row r="150" spans="1:65" s="2" customFormat="1" ht="16.5" customHeight="1">
      <c r="A150" s="38"/>
      <c r="B150" s="39"/>
      <c r="C150" s="228" t="s">
        <v>257</v>
      </c>
      <c r="D150" s="228" t="s">
        <v>213</v>
      </c>
      <c r="E150" s="229" t="s">
        <v>1539</v>
      </c>
      <c r="F150" s="230" t="s">
        <v>1540</v>
      </c>
      <c r="G150" s="231" t="s">
        <v>247</v>
      </c>
      <c r="H150" s="232">
        <v>0.6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39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217</v>
      </c>
      <c r="AT150" s="240" t="s">
        <v>213</v>
      </c>
      <c r="AU150" s="240" t="s">
        <v>84</v>
      </c>
      <c r="AY150" s="17" t="s">
        <v>211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82</v>
      </c>
      <c r="BK150" s="241">
        <f>ROUND(I150*H150,2)</f>
        <v>0</v>
      </c>
      <c r="BL150" s="17" t="s">
        <v>217</v>
      </c>
      <c r="BM150" s="240" t="s">
        <v>2153</v>
      </c>
    </row>
    <row r="151" spans="1:65" s="2" customFormat="1" ht="24.15" customHeight="1">
      <c r="A151" s="38"/>
      <c r="B151" s="39"/>
      <c r="C151" s="280" t="s">
        <v>264</v>
      </c>
      <c r="D151" s="280" t="s">
        <v>258</v>
      </c>
      <c r="E151" s="281" t="s">
        <v>1542</v>
      </c>
      <c r="F151" s="282" t="s">
        <v>1543</v>
      </c>
      <c r="G151" s="283" t="s">
        <v>274</v>
      </c>
      <c r="H151" s="284">
        <v>2</v>
      </c>
      <c r="I151" s="285"/>
      <c r="J151" s="286">
        <f>ROUND(I151*H151,2)</f>
        <v>0</v>
      </c>
      <c r="K151" s="287"/>
      <c r="L151" s="288"/>
      <c r="M151" s="289" t="s">
        <v>1</v>
      </c>
      <c r="N151" s="290" t="s">
        <v>39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257</v>
      </c>
      <c r="AT151" s="240" t="s">
        <v>258</v>
      </c>
      <c r="AU151" s="240" t="s">
        <v>84</v>
      </c>
      <c r="AY151" s="17" t="s">
        <v>211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82</v>
      </c>
      <c r="BK151" s="241">
        <f>ROUND(I151*H151,2)</f>
        <v>0</v>
      </c>
      <c r="BL151" s="17" t="s">
        <v>217</v>
      </c>
      <c r="BM151" s="240" t="s">
        <v>2154</v>
      </c>
    </row>
    <row r="152" spans="1:63" s="12" customFormat="1" ht="25.9" customHeight="1">
      <c r="A152" s="12"/>
      <c r="B152" s="212"/>
      <c r="C152" s="213"/>
      <c r="D152" s="214" t="s">
        <v>73</v>
      </c>
      <c r="E152" s="215" t="s">
        <v>670</v>
      </c>
      <c r="F152" s="215" t="s">
        <v>671</v>
      </c>
      <c r="G152" s="213"/>
      <c r="H152" s="213"/>
      <c r="I152" s="216"/>
      <c r="J152" s="217">
        <f>BK152</f>
        <v>0</v>
      </c>
      <c r="K152" s="213"/>
      <c r="L152" s="218"/>
      <c r="M152" s="219"/>
      <c r="N152" s="220"/>
      <c r="O152" s="220"/>
      <c r="P152" s="221">
        <f>P153+P158+P162+P178+P192+P199+P204</f>
        <v>0</v>
      </c>
      <c r="Q152" s="220"/>
      <c r="R152" s="221">
        <f>R153+R158+R162+R178+R192+R199+R204</f>
        <v>2.83816619</v>
      </c>
      <c r="S152" s="220"/>
      <c r="T152" s="222">
        <f>T153+T158+T162+T178+T192+T199+T204</f>
        <v>0.46548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3" t="s">
        <v>84</v>
      </c>
      <c r="AT152" s="224" t="s">
        <v>73</v>
      </c>
      <c r="AU152" s="224" t="s">
        <v>74</v>
      </c>
      <c r="AY152" s="223" t="s">
        <v>211</v>
      </c>
      <c r="BK152" s="225">
        <f>BK153+BK158+BK162+BK178+BK192+BK199+BK204</f>
        <v>0</v>
      </c>
    </row>
    <row r="153" spans="1:63" s="12" customFormat="1" ht="22.8" customHeight="1">
      <c r="A153" s="12"/>
      <c r="B153" s="212"/>
      <c r="C153" s="213"/>
      <c r="D153" s="214" t="s">
        <v>73</v>
      </c>
      <c r="E153" s="226" t="s">
        <v>890</v>
      </c>
      <c r="F153" s="226" t="s">
        <v>891</v>
      </c>
      <c r="G153" s="213"/>
      <c r="H153" s="213"/>
      <c r="I153" s="216"/>
      <c r="J153" s="227">
        <f>BK153</f>
        <v>0</v>
      </c>
      <c r="K153" s="213"/>
      <c r="L153" s="218"/>
      <c r="M153" s="219"/>
      <c r="N153" s="220"/>
      <c r="O153" s="220"/>
      <c r="P153" s="221">
        <f>SUM(P154:P157)</f>
        <v>0</v>
      </c>
      <c r="Q153" s="220"/>
      <c r="R153" s="221">
        <f>SUM(R154:R157)</f>
        <v>0</v>
      </c>
      <c r="S153" s="220"/>
      <c r="T153" s="222">
        <f>SUM(T154:T157)</f>
        <v>0.02102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3" t="s">
        <v>84</v>
      </c>
      <c r="AT153" s="224" t="s">
        <v>73</v>
      </c>
      <c r="AU153" s="224" t="s">
        <v>82</v>
      </c>
      <c r="AY153" s="223" t="s">
        <v>211</v>
      </c>
      <c r="BK153" s="225">
        <f>SUM(BK154:BK157)</f>
        <v>0</v>
      </c>
    </row>
    <row r="154" spans="1:65" s="2" customFormat="1" ht="16.5" customHeight="1">
      <c r="A154" s="38"/>
      <c r="B154" s="39"/>
      <c r="C154" s="228" t="s">
        <v>271</v>
      </c>
      <c r="D154" s="228" t="s">
        <v>213</v>
      </c>
      <c r="E154" s="229" t="s">
        <v>921</v>
      </c>
      <c r="F154" s="230" t="s">
        <v>922</v>
      </c>
      <c r="G154" s="231" t="s">
        <v>895</v>
      </c>
      <c r="H154" s="232">
        <v>1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39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0.01946</v>
      </c>
      <c r="T154" s="239">
        <f>S154*H154</f>
        <v>0.01946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310</v>
      </c>
      <c r="AT154" s="240" t="s">
        <v>213</v>
      </c>
      <c r="AU154" s="240" t="s">
        <v>84</v>
      </c>
      <c r="AY154" s="17" t="s">
        <v>211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82</v>
      </c>
      <c r="BK154" s="241">
        <f>ROUND(I154*H154,2)</f>
        <v>0</v>
      </c>
      <c r="BL154" s="17" t="s">
        <v>310</v>
      </c>
      <c r="BM154" s="240" t="s">
        <v>2155</v>
      </c>
    </row>
    <row r="155" spans="1:65" s="2" customFormat="1" ht="16.5" customHeight="1">
      <c r="A155" s="38"/>
      <c r="B155" s="39"/>
      <c r="C155" s="228" t="s">
        <v>277</v>
      </c>
      <c r="D155" s="228" t="s">
        <v>213</v>
      </c>
      <c r="E155" s="229" t="s">
        <v>960</v>
      </c>
      <c r="F155" s="230" t="s">
        <v>961</v>
      </c>
      <c r="G155" s="231" t="s">
        <v>895</v>
      </c>
      <c r="H155" s="232">
        <v>1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39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0.00156</v>
      </c>
      <c r="T155" s="239">
        <f>S155*H155</f>
        <v>0.00156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310</v>
      </c>
      <c r="AT155" s="240" t="s">
        <v>213</v>
      </c>
      <c r="AU155" s="240" t="s">
        <v>84</v>
      </c>
      <c r="AY155" s="17" t="s">
        <v>211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82</v>
      </c>
      <c r="BK155" s="241">
        <f>ROUND(I155*H155,2)</f>
        <v>0</v>
      </c>
      <c r="BL155" s="17" t="s">
        <v>310</v>
      </c>
      <c r="BM155" s="240" t="s">
        <v>2156</v>
      </c>
    </row>
    <row r="156" spans="1:65" s="2" customFormat="1" ht="24.15" customHeight="1">
      <c r="A156" s="38"/>
      <c r="B156" s="39"/>
      <c r="C156" s="228" t="s">
        <v>8</v>
      </c>
      <c r="D156" s="228" t="s">
        <v>213</v>
      </c>
      <c r="E156" s="229" t="s">
        <v>1547</v>
      </c>
      <c r="F156" s="230" t="s">
        <v>1548</v>
      </c>
      <c r="G156" s="231" t="s">
        <v>895</v>
      </c>
      <c r="H156" s="232">
        <v>1</v>
      </c>
      <c r="I156" s="233"/>
      <c r="J156" s="234">
        <f>ROUND(I156*H156,2)</f>
        <v>0</v>
      </c>
      <c r="K156" s="235"/>
      <c r="L156" s="44"/>
      <c r="M156" s="236" t="s">
        <v>1</v>
      </c>
      <c r="N156" s="237" t="s">
        <v>39</v>
      </c>
      <c r="O156" s="91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1521</v>
      </c>
      <c r="AT156" s="240" t="s">
        <v>213</v>
      </c>
      <c r="AU156" s="240" t="s">
        <v>84</v>
      </c>
      <c r="AY156" s="17" t="s">
        <v>211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82</v>
      </c>
      <c r="BK156" s="241">
        <f>ROUND(I156*H156,2)</f>
        <v>0</v>
      </c>
      <c r="BL156" s="17" t="s">
        <v>1521</v>
      </c>
      <c r="BM156" s="240" t="s">
        <v>2157</v>
      </c>
    </row>
    <row r="157" spans="1:65" s="2" customFormat="1" ht="16.5" customHeight="1">
      <c r="A157" s="38"/>
      <c r="B157" s="39"/>
      <c r="C157" s="228" t="s">
        <v>289</v>
      </c>
      <c r="D157" s="228" t="s">
        <v>213</v>
      </c>
      <c r="E157" s="229" t="s">
        <v>1550</v>
      </c>
      <c r="F157" s="230" t="s">
        <v>1551</v>
      </c>
      <c r="G157" s="231" t="s">
        <v>1520</v>
      </c>
      <c r="H157" s="232">
        <v>1</v>
      </c>
      <c r="I157" s="233"/>
      <c r="J157" s="234">
        <f>ROUND(I157*H157,2)</f>
        <v>0</v>
      </c>
      <c r="K157" s="235"/>
      <c r="L157" s="44"/>
      <c r="M157" s="236" t="s">
        <v>1</v>
      </c>
      <c r="N157" s="237" t="s">
        <v>39</v>
      </c>
      <c r="O157" s="91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1521</v>
      </c>
      <c r="AT157" s="240" t="s">
        <v>213</v>
      </c>
      <c r="AU157" s="240" t="s">
        <v>84</v>
      </c>
      <c r="AY157" s="17" t="s">
        <v>211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82</v>
      </c>
      <c r="BK157" s="241">
        <f>ROUND(I157*H157,2)</f>
        <v>0</v>
      </c>
      <c r="BL157" s="17" t="s">
        <v>1521</v>
      </c>
      <c r="BM157" s="240" t="s">
        <v>2158</v>
      </c>
    </row>
    <row r="158" spans="1:63" s="12" customFormat="1" ht="22.8" customHeight="1">
      <c r="A158" s="12"/>
      <c r="B158" s="212"/>
      <c r="C158" s="213"/>
      <c r="D158" s="214" t="s">
        <v>73</v>
      </c>
      <c r="E158" s="226" t="s">
        <v>1553</v>
      </c>
      <c r="F158" s="226" t="s">
        <v>1554</v>
      </c>
      <c r="G158" s="213"/>
      <c r="H158" s="213"/>
      <c r="I158" s="216"/>
      <c r="J158" s="227">
        <f>BK158</f>
        <v>0</v>
      </c>
      <c r="K158" s="213"/>
      <c r="L158" s="218"/>
      <c r="M158" s="219"/>
      <c r="N158" s="220"/>
      <c r="O158" s="220"/>
      <c r="P158" s="221">
        <f>SUM(P159:P161)</f>
        <v>0</v>
      </c>
      <c r="Q158" s="220"/>
      <c r="R158" s="221">
        <f>SUM(R159:R161)</f>
        <v>0</v>
      </c>
      <c r="S158" s="220"/>
      <c r="T158" s="222">
        <f>SUM(T159:T161)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3" t="s">
        <v>84</v>
      </c>
      <c r="AT158" s="224" t="s">
        <v>73</v>
      </c>
      <c r="AU158" s="224" t="s">
        <v>82</v>
      </c>
      <c r="AY158" s="223" t="s">
        <v>211</v>
      </c>
      <c r="BK158" s="225">
        <f>SUM(BK159:BK161)</f>
        <v>0</v>
      </c>
    </row>
    <row r="159" spans="1:65" s="2" customFormat="1" ht="16.5" customHeight="1">
      <c r="A159" s="38"/>
      <c r="B159" s="39"/>
      <c r="C159" s="228" t="s">
        <v>298</v>
      </c>
      <c r="D159" s="228" t="s">
        <v>213</v>
      </c>
      <c r="E159" s="229" t="s">
        <v>1555</v>
      </c>
      <c r="F159" s="230" t="s">
        <v>1556</v>
      </c>
      <c r="G159" s="231" t="s">
        <v>292</v>
      </c>
      <c r="H159" s="232">
        <v>2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39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310</v>
      </c>
      <c r="AT159" s="240" t="s">
        <v>213</v>
      </c>
      <c r="AU159" s="240" t="s">
        <v>84</v>
      </c>
      <c r="AY159" s="17" t="s">
        <v>211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82</v>
      </c>
      <c r="BK159" s="241">
        <f>ROUND(I159*H159,2)</f>
        <v>0</v>
      </c>
      <c r="BL159" s="17" t="s">
        <v>310</v>
      </c>
      <c r="BM159" s="240" t="s">
        <v>2159</v>
      </c>
    </row>
    <row r="160" spans="1:65" s="2" customFormat="1" ht="16.5" customHeight="1">
      <c r="A160" s="38"/>
      <c r="B160" s="39"/>
      <c r="C160" s="228" t="s">
        <v>303</v>
      </c>
      <c r="D160" s="228" t="s">
        <v>213</v>
      </c>
      <c r="E160" s="229" t="s">
        <v>1558</v>
      </c>
      <c r="F160" s="230" t="s">
        <v>1559</v>
      </c>
      <c r="G160" s="231" t="s">
        <v>1106</v>
      </c>
      <c r="H160" s="232">
        <v>1</v>
      </c>
      <c r="I160" s="233"/>
      <c r="J160" s="234">
        <f>ROUND(I160*H160,2)</f>
        <v>0</v>
      </c>
      <c r="K160" s="235"/>
      <c r="L160" s="44"/>
      <c r="M160" s="236" t="s">
        <v>1</v>
      </c>
      <c r="N160" s="237" t="s">
        <v>39</v>
      </c>
      <c r="O160" s="91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1521</v>
      </c>
      <c r="AT160" s="240" t="s">
        <v>213</v>
      </c>
      <c r="AU160" s="240" t="s">
        <v>84</v>
      </c>
      <c r="AY160" s="17" t="s">
        <v>211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82</v>
      </c>
      <c r="BK160" s="241">
        <f>ROUND(I160*H160,2)</f>
        <v>0</v>
      </c>
      <c r="BL160" s="17" t="s">
        <v>1521</v>
      </c>
      <c r="BM160" s="240" t="s">
        <v>2160</v>
      </c>
    </row>
    <row r="161" spans="1:65" s="2" customFormat="1" ht="16.5" customHeight="1">
      <c r="A161" s="38"/>
      <c r="B161" s="39"/>
      <c r="C161" s="228" t="s">
        <v>310</v>
      </c>
      <c r="D161" s="228" t="s">
        <v>213</v>
      </c>
      <c r="E161" s="229" t="s">
        <v>1561</v>
      </c>
      <c r="F161" s="230" t="s">
        <v>1562</v>
      </c>
      <c r="G161" s="231" t="s">
        <v>1106</v>
      </c>
      <c r="H161" s="232">
        <v>1</v>
      </c>
      <c r="I161" s="233"/>
      <c r="J161" s="234">
        <f>ROUND(I161*H161,2)</f>
        <v>0</v>
      </c>
      <c r="K161" s="235"/>
      <c r="L161" s="44"/>
      <c r="M161" s="236" t="s">
        <v>1</v>
      </c>
      <c r="N161" s="237" t="s">
        <v>39</v>
      </c>
      <c r="O161" s="91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1521</v>
      </c>
      <c r="AT161" s="240" t="s">
        <v>213</v>
      </c>
      <c r="AU161" s="240" t="s">
        <v>84</v>
      </c>
      <c r="AY161" s="17" t="s">
        <v>211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82</v>
      </c>
      <c r="BK161" s="241">
        <f>ROUND(I161*H161,2)</f>
        <v>0</v>
      </c>
      <c r="BL161" s="17" t="s">
        <v>1521</v>
      </c>
      <c r="BM161" s="240" t="s">
        <v>2161</v>
      </c>
    </row>
    <row r="162" spans="1:63" s="12" customFormat="1" ht="22.8" customHeight="1">
      <c r="A162" s="12"/>
      <c r="B162" s="212"/>
      <c r="C162" s="213"/>
      <c r="D162" s="214" t="s">
        <v>73</v>
      </c>
      <c r="E162" s="226" t="s">
        <v>1019</v>
      </c>
      <c r="F162" s="226" t="s">
        <v>1020</v>
      </c>
      <c r="G162" s="213"/>
      <c r="H162" s="213"/>
      <c r="I162" s="216"/>
      <c r="J162" s="227">
        <f>BK162</f>
        <v>0</v>
      </c>
      <c r="K162" s="213"/>
      <c r="L162" s="218"/>
      <c r="M162" s="219"/>
      <c r="N162" s="220"/>
      <c r="O162" s="220"/>
      <c r="P162" s="221">
        <f>SUM(P163:P177)</f>
        <v>0</v>
      </c>
      <c r="Q162" s="220"/>
      <c r="R162" s="221">
        <f>SUM(R163:R177)</f>
        <v>0.70324619</v>
      </c>
      <c r="S162" s="220"/>
      <c r="T162" s="222">
        <f>SUM(T163:T177)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3" t="s">
        <v>84</v>
      </c>
      <c r="AT162" s="224" t="s">
        <v>73</v>
      </c>
      <c r="AU162" s="224" t="s">
        <v>82</v>
      </c>
      <c r="AY162" s="223" t="s">
        <v>211</v>
      </c>
      <c r="BK162" s="225">
        <f>SUM(BK163:BK177)</f>
        <v>0</v>
      </c>
    </row>
    <row r="163" spans="1:65" s="2" customFormat="1" ht="33" customHeight="1">
      <c r="A163" s="38"/>
      <c r="B163" s="39"/>
      <c r="C163" s="228" t="s">
        <v>323</v>
      </c>
      <c r="D163" s="228" t="s">
        <v>213</v>
      </c>
      <c r="E163" s="229" t="s">
        <v>1022</v>
      </c>
      <c r="F163" s="230" t="s">
        <v>1023</v>
      </c>
      <c r="G163" s="231" t="s">
        <v>292</v>
      </c>
      <c r="H163" s="232">
        <v>63</v>
      </c>
      <c r="I163" s="233"/>
      <c r="J163" s="234">
        <f>ROUND(I163*H163,2)</f>
        <v>0</v>
      </c>
      <c r="K163" s="235"/>
      <c r="L163" s="44"/>
      <c r="M163" s="236" t="s">
        <v>1</v>
      </c>
      <c r="N163" s="237" t="s">
        <v>39</v>
      </c>
      <c r="O163" s="91"/>
      <c r="P163" s="238">
        <f>O163*H163</f>
        <v>0</v>
      </c>
      <c r="Q163" s="238">
        <v>0.00125</v>
      </c>
      <c r="R163" s="238">
        <f>Q163*H163</f>
        <v>0.07875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310</v>
      </c>
      <c r="AT163" s="240" t="s">
        <v>213</v>
      </c>
      <c r="AU163" s="240" t="s">
        <v>84</v>
      </c>
      <c r="AY163" s="17" t="s">
        <v>211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82</v>
      </c>
      <c r="BK163" s="241">
        <f>ROUND(I163*H163,2)</f>
        <v>0</v>
      </c>
      <c r="BL163" s="17" t="s">
        <v>310</v>
      </c>
      <c r="BM163" s="240" t="s">
        <v>2162</v>
      </c>
    </row>
    <row r="164" spans="1:65" s="2" customFormat="1" ht="16.5" customHeight="1">
      <c r="A164" s="38"/>
      <c r="B164" s="39"/>
      <c r="C164" s="280" t="s">
        <v>337</v>
      </c>
      <c r="D164" s="280" t="s">
        <v>258</v>
      </c>
      <c r="E164" s="281" t="s">
        <v>1565</v>
      </c>
      <c r="F164" s="282" t="s">
        <v>1566</v>
      </c>
      <c r="G164" s="283" t="s">
        <v>292</v>
      </c>
      <c r="H164" s="284">
        <v>84.475</v>
      </c>
      <c r="I164" s="285"/>
      <c r="J164" s="286">
        <f>ROUND(I164*H164,2)</f>
        <v>0</v>
      </c>
      <c r="K164" s="287"/>
      <c r="L164" s="288"/>
      <c r="M164" s="289" t="s">
        <v>1</v>
      </c>
      <c r="N164" s="290" t="s">
        <v>39</v>
      </c>
      <c r="O164" s="91"/>
      <c r="P164" s="238">
        <f>O164*H164</f>
        <v>0</v>
      </c>
      <c r="Q164" s="238">
        <v>0.006</v>
      </c>
      <c r="R164" s="238">
        <f>Q164*H164</f>
        <v>0.50685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468</v>
      </c>
      <c r="AT164" s="240" t="s">
        <v>258</v>
      </c>
      <c r="AU164" s="240" t="s">
        <v>84</v>
      </c>
      <c r="AY164" s="17" t="s">
        <v>211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82</v>
      </c>
      <c r="BK164" s="241">
        <f>ROUND(I164*H164,2)</f>
        <v>0</v>
      </c>
      <c r="BL164" s="17" t="s">
        <v>310</v>
      </c>
      <c r="BM164" s="240" t="s">
        <v>2163</v>
      </c>
    </row>
    <row r="165" spans="1:51" s="14" customFormat="1" ht="12">
      <c r="A165" s="14"/>
      <c r="B165" s="258"/>
      <c r="C165" s="259"/>
      <c r="D165" s="249" t="s">
        <v>221</v>
      </c>
      <c r="E165" s="260" t="s">
        <v>1</v>
      </c>
      <c r="F165" s="261" t="s">
        <v>2164</v>
      </c>
      <c r="G165" s="259"/>
      <c r="H165" s="262">
        <v>84.475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8" t="s">
        <v>221</v>
      </c>
      <c r="AU165" s="268" t="s">
        <v>84</v>
      </c>
      <c r="AV165" s="14" t="s">
        <v>84</v>
      </c>
      <c r="AW165" s="14" t="s">
        <v>31</v>
      </c>
      <c r="AX165" s="14" t="s">
        <v>82</v>
      </c>
      <c r="AY165" s="268" t="s">
        <v>211</v>
      </c>
    </row>
    <row r="166" spans="1:65" s="2" customFormat="1" ht="16.5" customHeight="1">
      <c r="A166" s="38"/>
      <c r="B166" s="39"/>
      <c r="C166" s="280" t="s">
        <v>361</v>
      </c>
      <c r="D166" s="280" t="s">
        <v>258</v>
      </c>
      <c r="E166" s="281" t="s">
        <v>1569</v>
      </c>
      <c r="F166" s="282" t="s">
        <v>1570</v>
      </c>
      <c r="G166" s="283" t="s">
        <v>313</v>
      </c>
      <c r="H166" s="284">
        <v>63.826</v>
      </c>
      <c r="I166" s="285"/>
      <c r="J166" s="286">
        <f>ROUND(I166*H166,2)</f>
        <v>0</v>
      </c>
      <c r="K166" s="287"/>
      <c r="L166" s="288"/>
      <c r="M166" s="289" t="s">
        <v>1</v>
      </c>
      <c r="N166" s="290" t="s">
        <v>39</v>
      </c>
      <c r="O166" s="91"/>
      <c r="P166" s="238">
        <f>O166*H166</f>
        <v>0</v>
      </c>
      <c r="Q166" s="238">
        <v>0.00038</v>
      </c>
      <c r="R166" s="238">
        <f>Q166*H166</f>
        <v>0.024253880000000002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468</v>
      </c>
      <c r="AT166" s="240" t="s">
        <v>258</v>
      </c>
      <c r="AU166" s="240" t="s">
        <v>84</v>
      </c>
      <c r="AY166" s="17" t="s">
        <v>211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7" t="s">
        <v>82</v>
      </c>
      <c r="BK166" s="241">
        <f>ROUND(I166*H166,2)</f>
        <v>0</v>
      </c>
      <c r="BL166" s="17" t="s">
        <v>310</v>
      </c>
      <c r="BM166" s="240" t="s">
        <v>2165</v>
      </c>
    </row>
    <row r="167" spans="1:51" s="14" customFormat="1" ht="12">
      <c r="A167" s="14"/>
      <c r="B167" s="258"/>
      <c r="C167" s="259"/>
      <c r="D167" s="249" t="s">
        <v>221</v>
      </c>
      <c r="E167" s="260" t="s">
        <v>1</v>
      </c>
      <c r="F167" s="261" t="s">
        <v>2166</v>
      </c>
      <c r="G167" s="259"/>
      <c r="H167" s="262">
        <v>63.826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8" t="s">
        <v>221</v>
      </c>
      <c r="AU167" s="268" t="s">
        <v>84</v>
      </c>
      <c r="AV167" s="14" t="s">
        <v>84</v>
      </c>
      <c r="AW167" s="14" t="s">
        <v>31</v>
      </c>
      <c r="AX167" s="14" t="s">
        <v>82</v>
      </c>
      <c r="AY167" s="268" t="s">
        <v>211</v>
      </c>
    </row>
    <row r="168" spans="1:65" s="2" customFormat="1" ht="16.5" customHeight="1">
      <c r="A168" s="38"/>
      <c r="B168" s="39"/>
      <c r="C168" s="280" t="s">
        <v>366</v>
      </c>
      <c r="D168" s="280" t="s">
        <v>258</v>
      </c>
      <c r="E168" s="281" t="s">
        <v>1573</v>
      </c>
      <c r="F168" s="282" t="s">
        <v>1574</v>
      </c>
      <c r="G168" s="283" t="s">
        <v>313</v>
      </c>
      <c r="H168" s="284">
        <v>131.406</v>
      </c>
      <c r="I168" s="285"/>
      <c r="J168" s="286">
        <f>ROUND(I168*H168,2)</f>
        <v>0</v>
      </c>
      <c r="K168" s="287"/>
      <c r="L168" s="288"/>
      <c r="M168" s="289" t="s">
        <v>1</v>
      </c>
      <c r="N168" s="290" t="s">
        <v>39</v>
      </c>
      <c r="O168" s="91"/>
      <c r="P168" s="238">
        <f>O168*H168</f>
        <v>0</v>
      </c>
      <c r="Q168" s="238">
        <v>0.00035</v>
      </c>
      <c r="R168" s="238">
        <f>Q168*H168</f>
        <v>0.0459921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468</v>
      </c>
      <c r="AT168" s="240" t="s">
        <v>258</v>
      </c>
      <c r="AU168" s="240" t="s">
        <v>84</v>
      </c>
      <c r="AY168" s="17" t="s">
        <v>211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82</v>
      </c>
      <c r="BK168" s="241">
        <f>ROUND(I168*H168,2)</f>
        <v>0</v>
      </c>
      <c r="BL168" s="17" t="s">
        <v>310</v>
      </c>
      <c r="BM168" s="240" t="s">
        <v>2167</v>
      </c>
    </row>
    <row r="169" spans="1:51" s="14" customFormat="1" ht="12">
      <c r="A169" s="14"/>
      <c r="B169" s="258"/>
      <c r="C169" s="259"/>
      <c r="D169" s="249" t="s">
        <v>221</v>
      </c>
      <c r="E169" s="260" t="s">
        <v>1</v>
      </c>
      <c r="F169" s="261" t="s">
        <v>2168</v>
      </c>
      <c r="G169" s="259"/>
      <c r="H169" s="262">
        <v>131.406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8" t="s">
        <v>221</v>
      </c>
      <c r="AU169" s="268" t="s">
        <v>84</v>
      </c>
      <c r="AV169" s="14" t="s">
        <v>84</v>
      </c>
      <c r="AW169" s="14" t="s">
        <v>31</v>
      </c>
      <c r="AX169" s="14" t="s">
        <v>82</v>
      </c>
      <c r="AY169" s="268" t="s">
        <v>211</v>
      </c>
    </row>
    <row r="170" spans="1:65" s="2" customFormat="1" ht="16.5" customHeight="1">
      <c r="A170" s="38"/>
      <c r="B170" s="39"/>
      <c r="C170" s="280" t="s">
        <v>7</v>
      </c>
      <c r="D170" s="280" t="s">
        <v>258</v>
      </c>
      <c r="E170" s="281" t="s">
        <v>1577</v>
      </c>
      <c r="F170" s="282" t="s">
        <v>1578</v>
      </c>
      <c r="G170" s="283" t="s">
        <v>313</v>
      </c>
      <c r="H170" s="284">
        <v>65.703</v>
      </c>
      <c r="I170" s="285"/>
      <c r="J170" s="286">
        <f>ROUND(I170*H170,2)</f>
        <v>0</v>
      </c>
      <c r="K170" s="287"/>
      <c r="L170" s="288"/>
      <c r="M170" s="289" t="s">
        <v>1</v>
      </c>
      <c r="N170" s="290" t="s">
        <v>39</v>
      </c>
      <c r="O170" s="91"/>
      <c r="P170" s="238">
        <f>O170*H170</f>
        <v>0</v>
      </c>
      <c r="Q170" s="238">
        <v>0.00035</v>
      </c>
      <c r="R170" s="238">
        <f>Q170*H170</f>
        <v>0.02299605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468</v>
      </c>
      <c r="AT170" s="240" t="s">
        <v>258</v>
      </c>
      <c r="AU170" s="240" t="s">
        <v>84</v>
      </c>
      <c r="AY170" s="17" t="s">
        <v>211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82</v>
      </c>
      <c r="BK170" s="241">
        <f>ROUND(I170*H170,2)</f>
        <v>0</v>
      </c>
      <c r="BL170" s="17" t="s">
        <v>310</v>
      </c>
      <c r="BM170" s="240" t="s">
        <v>2169</v>
      </c>
    </row>
    <row r="171" spans="1:51" s="14" customFormat="1" ht="12">
      <c r="A171" s="14"/>
      <c r="B171" s="258"/>
      <c r="C171" s="259"/>
      <c r="D171" s="249" t="s">
        <v>221</v>
      </c>
      <c r="E171" s="260" t="s">
        <v>1</v>
      </c>
      <c r="F171" s="261" t="s">
        <v>2170</v>
      </c>
      <c r="G171" s="259"/>
      <c r="H171" s="262">
        <v>65.703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8" t="s">
        <v>221</v>
      </c>
      <c r="AU171" s="268" t="s">
        <v>84</v>
      </c>
      <c r="AV171" s="14" t="s">
        <v>84</v>
      </c>
      <c r="AW171" s="14" t="s">
        <v>31</v>
      </c>
      <c r="AX171" s="14" t="s">
        <v>82</v>
      </c>
      <c r="AY171" s="268" t="s">
        <v>211</v>
      </c>
    </row>
    <row r="172" spans="1:65" s="2" customFormat="1" ht="16.5" customHeight="1">
      <c r="A172" s="38"/>
      <c r="B172" s="39"/>
      <c r="C172" s="280" t="s">
        <v>390</v>
      </c>
      <c r="D172" s="280" t="s">
        <v>258</v>
      </c>
      <c r="E172" s="281" t="s">
        <v>1581</v>
      </c>
      <c r="F172" s="282" t="s">
        <v>1582</v>
      </c>
      <c r="G172" s="283" t="s">
        <v>313</v>
      </c>
      <c r="H172" s="284">
        <v>37.545</v>
      </c>
      <c r="I172" s="285"/>
      <c r="J172" s="286">
        <f>ROUND(I172*H172,2)</f>
        <v>0</v>
      </c>
      <c r="K172" s="287"/>
      <c r="L172" s="288"/>
      <c r="M172" s="289" t="s">
        <v>1</v>
      </c>
      <c r="N172" s="290" t="s">
        <v>39</v>
      </c>
      <c r="O172" s="91"/>
      <c r="P172" s="238">
        <f>O172*H172</f>
        <v>0</v>
      </c>
      <c r="Q172" s="238">
        <v>0.0005</v>
      </c>
      <c r="R172" s="238">
        <f>Q172*H172</f>
        <v>0.0187725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468</v>
      </c>
      <c r="AT172" s="240" t="s">
        <v>258</v>
      </c>
      <c r="AU172" s="240" t="s">
        <v>84</v>
      </c>
      <c r="AY172" s="17" t="s">
        <v>211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7" t="s">
        <v>82</v>
      </c>
      <c r="BK172" s="241">
        <f>ROUND(I172*H172,2)</f>
        <v>0</v>
      </c>
      <c r="BL172" s="17" t="s">
        <v>310</v>
      </c>
      <c r="BM172" s="240" t="s">
        <v>2171</v>
      </c>
    </row>
    <row r="173" spans="1:51" s="14" customFormat="1" ht="12">
      <c r="A173" s="14"/>
      <c r="B173" s="258"/>
      <c r="C173" s="259"/>
      <c r="D173" s="249" t="s">
        <v>221</v>
      </c>
      <c r="E173" s="260" t="s">
        <v>1</v>
      </c>
      <c r="F173" s="261" t="s">
        <v>2172</v>
      </c>
      <c r="G173" s="259"/>
      <c r="H173" s="262">
        <v>37.545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8" t="s">
        <v>221</v>
      </c>
      <c r="AU173" s="268" t="s">
        <v>84</v>
      </c>
      <c r="AV173" s="14" t="s">
        <v>84</v>
      </c>
      <c r="AW173" s="14" t="s">
        <v>31</v>
      </c>
      <c r="AX173" s="14" t="s">
        <v>82</v>
      </c>
      <c r="AY173" s="268" t="s">
        <v>211</v>
      </c>
    </row>
    <row r="174" spans="1:65" s="2" customFormat="1" ht="16.5" customHeight="1">
      <c r="A174" s="38"/>
      <c r="B174" s="39"/>
      <c r="C174" s="280" t="s">
        <v>396</v>
      </c>
      <c r="D174" s="280" t="s">
        <v>258</v>
      </c>
      <c r="E174" s="281" t="s">
        <v>1585</v>
      </c>
      <c r="F174" s="282" t="s">
        <v>1586</v>
      </c>
      <c r="G174" s="283" t="s">
        <v>274</v>
      </c>
      <c r="H174" s="284">
        <v>93.861</v>
      </c>
      <c r="I174" s="285"/>
      <c r="J174" s="286">
        <f>ROUND(I174*H174,2)</f>
        <v>0</v>
      </c>
      <c r="K174" s="287"/>
      <c r="L174" s="288"/>
      <c r="M174" s="289" t="s">
        <v>1</v>
      </c>
      <c r="N174" s="290" t="s">
        <v>39</v>
      </c>
      <c r="O174" s="91"/>
      <c r="P174" s="238">
        <f>O174*H174</f>
        <v>0</v>
      </c>
      <c r="Q174" s="238">
        <v>4E-05</v>
      </c>
      <c r="R174" s="238">
        <f>Q174*H174</f>
        <v>0.0037544400000000004</v>
      </c>
      <c r="S174" s="238">
        <v>0</v>
      </c>
      <c r="T174" s="23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0" t="s">
        <v>468</v>
      </c>
      <c r="AT174" s="240" t="s">
        <v>258</v>
      </c>
      <c r="AU174" s="240" t="s">
        <v>84</v>
      </c>
      <c r="AY174" s="17" t="s">
        <v>211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7" t="s">
        <v>82</v>
      </c>
      <c r="BK174" s="241">
        <f>ROUND(I174*H174,2)</f>
        <v>0</v>
      </c>
      <c r="BL174" s="17" t="s">
        <v>310</v>
      </c>
      <c r="BM174" s="240" t="s">
        <v>2173</v>
      </c>
    </row>
    <row r="175" spans="1:51" s="14" customFormat="1" ht="12">
      <c r="A175" s="14"/>
      <c r="B175" s="258"/>
      <c r="C175" s="259"/>
      <c r="D175" s="249" t="s">
        <v>221</v>
      </c>
      <c r="E175" s="260" t="s">
        <v>1</v>
      </c>
      <c r="F175" s="261" t="s">
        <v>2174</v>
      </c>
      <c r="G175" s="259"/>
      <c r="H175" s="262">
        <v>93.861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8" t="s">
        <v>221</v>
      </c>
      <c r="AU175" s="268" t="s">
        <v>84</v>
      </c>
      <c r="AV175" s="14" t="s">
        <v>84</v>
      </c>
      <c r="AW175" s="14" t="s">
        <v>31</v>
      </c>
      <c r="AX175" s="14" t="s">
        <v>82</v>
      </c>
      <c r="AY175" s="268" t="s">
        <v>211</v>
      </c>
    </row>
    <row r="176" spans="1:65" s="2" customFormat="1" ht="16.5" customHeight="1">
      <c r="A176" s="38"/>
      <c r="B176" s="39"/>
      <c r="C176" s="280" t="s">
        <v>420</v>
      </c>
      <c r="D176" s="280" t="s">
        <v>258</v>
      </c>
      <c r="E176" s="281" t="s">
        <v>1589</v>
      </c>
      <c r="F176" s="282" t="s">
        <v>1590</v>
      </c>
      <c r="G176" s="283" t="s">
        <v>274</v>
      </c>
      <c r="H176" s="284">
        <v>93.861</v>
      </c>
      <c r="I176" s="285"/>
      <c r="J176" s="286">
        <f>ROUND(I176*H176,2)</f>
        <v>0</v>
      </c>
      <c r="K176" s="287"/>
      <c r="L176" s="288"/>
      <c r="M176" s="289" t="s">
        <v>1</v>
      </c>
      <c r="N176" s="290" t="s">
        <v>39</v>
      </c>
      <c r="O176" s="91"/>
      <c r="P176" s="238">
        <f>O176*H176</f>
        <v>0</v>
      </c>
      <c r="Q176" s="238">
        <v>2E-05</v>
      </c>
      <c r="R176" s="238">
        <f>Q176*H176</f>
        <v>0.0018772200000000002</v>
      </c>
      <c r="S176" s="238">
        <v>0</v>
      </c>
      <c r="T176" s="23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468</v>
      </c>
      <c r="AT176" s="240" t="s">
        <v>258</v>
      </c>
      <c r="AU176" s="240" t="s">
        <v>84</v>
      </c>
      <c r="AY176" s="17" t="s">
        <v>211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7" t="s">
        <v>82</v>
      </c>
      <c r="BK176" s="241">
        <f>ROUND(I176*H176,2)</f>
        <v>0</v>
      </c>
      <c r="BL176" s="17" t="s">
        <v>310</v>
      </c>
      <c r="BM176" s="240" t="s">
        <v>2175</v>
      </c>
    </row>
    <row r="177" spans="1:51" s="14" customFormat="1" ht="12">
      <c r="A177" s="14"/>
      <c r="B177" s="258"/>
      <c r="C177" s="259"/>
      <c r="D177" s="249" t="s">
        <v>221</v>
      </c>
      <c r="E177" s="260" t="s">
        <v>1</v>
      </c>
      <c r="F177" s="261" t="s">
        <v>2174</v>
      </c>
      <c r="G177" s="259"/>
      <c r="H177" s="262">
        <v>93.861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8" t="s">
        <v>221</v>
      </c>
      <c r="AU177" s="268" t="s">
        <v>84</v>
      </c>
      <c r="AV177" s="14" t="s">
        <v>84</v>
      </c>
      <c r="AW177" s="14" t="s">
        <v>31</v>
      </c>
      <c r="AX177" s="14" t="s">
        <v>82</v>
      </c>
      <c r="AY177" s="268" t="s">
        <v>211</v>
      </c>
    </row>
    <row r="178" spans="1:63" s="12" customFormat="1" ht="22.8" customHeight="1">
      <c r="A178" s="12"/>
      <c r="B178" s="212"/>
      <c r="C178" s="213"/>
      <c r="D178" s="214" t="s">
        <v>73</v>
      </c>
      <c r="E178" s="226" t="s">
        <v>1592</v>
      </c>
      <c r="F178" s="226" t="s">
        <v>1593</v>
      </c>
      <c r="G178" s="213"/>
      <c r="H178" s="213"/>
      <c r="I178" s="216"/>
      <c r="J178" s="227">
        <f>BK178</f>
        <v>0</v>
      </c>
      <c r="K178" s="213"/>
      <c r="L178" s="218"/>
      <c r="M178" s="219"/>
      <c r="N178" s="220"/>
      <c r="O178" s="220"/>
      <c r="P178" s="221">
        <f>SUM(P179:P191)</f>
        <v>0</v>
      </c>
      <c r="Q178" s="220"/>
      <c r="R178" s="221">
        <f>SUM(R179:R191)</f>
        <v>1.9288599999999998</v>
      </c>
      <c r="S178" s="220"/>
      <c r="T178" s="222">
        <f>SUM(T179:T191)</f>
        <v>0.1671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3" t="s">
        <v>84</v>
      </c>
      <c r="AT178" s="224" t="s">
        <v>73</v>
      </c>
      <c r="AU178" s="224" t="s">
        <v>82</v>
      </c>
      <c r="AY178" s="223" t="s">
        <v>211</v>
      </c>
      <c r="BK178" s="225">
        <f>SUM(BK179:BK191)</f>
        <v>0</v>
      </c>
    </row>
    <row r="179" spans="1:65" s="2" customFormat="1" ht="24.15" customHeight="1">
      <c r="A179" s="38"/>
      <c r="B179" s="39"/>
      <c r="C179" s="228" t="s">
        <v>426</v>
      </c>
      <c r="D179" s="228" t="s">
        <v>213</v>
      </c>
      <c r="E179" s="229" t="s">
        <v>1594</v>
      </c>
      <c r="F179" s="230" t="s">
        <v>1595</v>
      </c>
      <c r="G179" s="231" t="s">
        <v>292</v>
      </c>
      <c r="H179" s="232">
        <v>63</v>
      </c>
      <c r="I179" s="233"/>
      <c r="J179" s="234">
        <f>ROUND(I179*H179,2)</f>
        <v>0</v>
      </c>
      <c r="K179" s="235"/>
      <c r="L179" s="44"/>
      <c r="M179" s="236" t="s">
        <v>1</v>
      </c>
      <c r="N179" s="237" t="s">
        <v>39</v>
      </c>
      <c r="O179" s="91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310</v>
      </c>
      <c r="AT179" s="240" t="s">
        <v>213</v>
      </c>
      <c r="AU179" s="240" t="s">
        <v>84</v>
      </c>
      <c r="AY179" s="17" t="s">
        <v>211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82</v>
      </c>
      <c r="BK179" s="241">
        <f>ROUND(I179*H179,2)</f>
        <v>0</v>
      </c>
      <c r="BL179" s="17" t="s">
        <v>310</v>
      </c>
      <c r="BM179" s="240" t="s">
        <v>2176</v>
      </c>
    </row>
    <row r="180" spans="1:65" s="2" customFormat="1" ht="16.5" customHeight="1">
      <c r="A180" s="38"/>
      <c r="B180" s="39"/>
      <c r="C180" s="228" t="s">
        <v>432</v>
      </c>
      <c r="D180" s="228" t="s">
        <v>213</v>
      </c>
      <c r="E180" s="229" t="s">
        <v>1597</v>
      </c>
      <c r="F180" s="230" t="s">
        <v>1598</v>
      </c>
      <c r="G180" s="231" t="s">
        <v>292</v>
      </c>
      <c r="H180" s="232">
        <v>63</v>
      </c>
      <c r="I180" s="233"/>
      <c r="J180" s="234">
        <f>ROUND(I180*H180,2)</f>
        <v>0</v>
      </c>
      <c r="K180" s="235"/>
      <c r="L180" s="44"/>
      <c r="M180" s="236" t="s">
        <v>1</v>
      </c>
      <c r="N180" s="237" t="s">
        <v>39</v>
      </c>
      <c r="O180" s="91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0" t="s">
        <v>310</v>
      </c>
      <c r="AT180" s="240" t="s">
        <v>213</v>
      </c>
      <c r="AU180" s="240" t="s">
        <v>84</v>
      </c>
      <c r="AY180" s="17" t="s">
        <v>211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7" t="s">
        <v>82</v>
      </c>
      <c r="BK180" s="241">
        <f>ROUND(I180*H180,2)</f>
        <v>0</v>
      </c>
      <c r="BL180" s="17" t="s">
        <v>310</v>
      </c>
      <c r="BM180" s="240" t="s">
        <v>2177</v>
      </c>
    </row>
    <row r="181" spans="1:65" s="2" customFormat="1" ht="24.15" customHeight="1">
      <c r="A181" s="38"/>
      <c r="B181" s="39"/>
      <c r="C181" s="228" t="s">
        <v>440</v>
      </c>
      <c r="D181" s="228" t="s">
        <v>213</v>
      </c>
      <c r="E181" s="229" t="s">
        <v>1600</v>
      </c>
      <c r="F181" s="230" t="s">
        <v>1601</v>
      </c>
      <c r="G181" s="231" t="s">
        <v>292</v>
      </c>
      <c r="H181" s="232">
        <v>63</v>
      </c>
      <c r="I181" s="233"/>
      <c r="J181" s="234">
        <f>ROUND(I181*H181,2)</f>
        <v>0</v>
      </c>
      <c r="K181" s="235"/>
      <c r="L181" s="44"/>
      <c r="M181" s="236" t="s">
        <v>1</v>
      </c>
      <c r="N181" s="237" t="s">
        <v>39</v>
      </c>
      <c r="O181" s="91"/>
      <c r="P181" s="238">
        <f>O181*H181</f>
        <v>0</v>
      </c>
      <c r="Q181" s="238">
        <v>0.0002</v>
      </c>
      <c r="R181" s="238">
        <f>Q181*H181</f>
        <v>0.0126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310</v>
      </c>
      <c r="AT181" s="240" t="s">
        <v>213</v>
      </c>
      <c r="AU181" s="240" t="s">
        <v>84</v>
      </c>
      <c r="AY181" s="17" t="s">
        <v>211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82</v>
      </c>
      <c r="BK181" s="241">
        <f>ROUND(I181*H181,2)</f>
        <v>0</v>
      </c>
      <c r="BL181" s="17" t="s">
        <v>310</v>
      </c>
      <c r="BM181" s="240" t="s">
        <v>2178</v>
      </c>
    </row>
    <row r="182" spans="1:65" s="2" customFormat="1" ht="16.5" customHeight="1">
      <c r="A182" s="38"/>
      <c r="B182" s="39"/>
      <c r="C182" s="228" t="s">
        <v>444</v>
      </c>
      <c r="D182" s="228" t="s">
        <v>213</v>
      </c>
      <c r="E182" s="229" t="s">
        <v>1603</v>
      </c>
      <c r="F182" s="230" t="s">
        <v>1604</v>
      </c>
      <c r="G182" s="231" t="s">
        <v>292</v>
      </c>
      <c r="H182" s="232">
        <v>126</v>
      </c>
      <c r="I182" s="233"/>
      <c r="J182" s="234">
        <f>ROUND(I182*H182,2)</f>
        <v>0</v>
      </c>
      <c r="K182" s="235"/>
      <c r="L182" s="44"/>
      <c r="M182" s="236" t="s">
        <v>1</v>
      </c>
      <c r="N182" s="237" t="s">
        <v>39</v>
      </c>
      <c r="O182" s="91"/>
      <c r="P182" s="238">
        <f>O182*H182</f>
        <v>0</v>
      </c>
      <c r="Q182" s="238">
        <v>0.015</v>
      </c>
      <c r="R182" s="238">
        <f>Q182*H182</f>
        <v>1.89</v>
      </c>
      <c r="S182" s="238">
        <v>0</v>
      </c>
      <c r="T182" s="23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310</v>
      </c>
      <c r="AT182" s="240" t="s">
        <v>213</v>
      </c>
      <c r="AU182" s="240" t="s">
        <v>84</v>
      </c>
      <c r="AY182" s="17" t="s">
        <v>211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82</v>
      </c>
      <c r="BK182" s="241">
        <f>ROUND(I182*H182,2)</f>
        <v>0</v>
      </c>
      <c r="BL182" s="17" t="s">
        <v>310</v>
      </c>
      <c r="BM182" s="240" t="s">
        <v>2179</v>
      </c>
    </row>
    <row r="183" spans="1:65" s="2" customFormat="1" ht="24.15" customHeight="1">
      <c r="A183" s="38"/>
      <c r="B183" s="39"/>
      <c r="C183" s="228" t="s">
        <v>464</v>
      </c>
      <c r="D183" s="228" t="s">
        <v>213</v>
      </c>
      <c r="E183" s="229" t="s">
        <v>1606</v>
      </c>
      <c r="F183" s="230" t="s">
        <v>1607</v>
      </c>
      <c r="G183" s="231" t="s">
        <v>292</v>
      </c>
      <c r="H183" s="232">
        <v>63</v>
      </c>
      <c r="I183" s="233"/>
      <c r="J183" s="234">
        <f>ROUND(I183*H183,2)</f>
        <v>0</v>
      </c>
      <c r="K183" s="235"/>
      <c r="L183" s="44"/>
      <c r="M183" s="236" t="s">
        <v>1</v>
      </c>
      <c r="N183" s="237" t="s">
        <v>39</v>
      </c>
      <c r="O183" s="91"/>
      <c r="P183" s="238">
        <f>O183*H183</f>
        <v>0</v>
      </c>
      <c r="Q183" s="238">
        <v>0</v>
      </c>
      <c r="R183" s="238">
        <f>Q183*H183</f>
        <v>0</v>
      </c>
      <c r="S183" s="238">
        <v>0.0025</v>
      </c>
      <c r="T183" s="239">
        <f>S183*H183</f>
        <v>0.1575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310</v>
      </c>
      <c r="AT183" s="240" t="s">
        <v>213</v>
      </c>
      <c r="AU183" s="240" t="s">
        <v>84</v>
      </c>
      <c r="AY183" s="17" t="s">
        <v>211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82</v>
      </c>
      <c r="BK183" s="241">
        <f>ROUND(I183*H183,2)</f>
        <v>0</v>
      </c>
      <c r="BL183" s="17" t="s">
        <v>310</v>
      </c>
      <c r="BM183" s="240" t="s">
        <v>2180</v>
      </c>
    </row>
    <row r="184" spans="1:65" s="2" customFormat="1" ht="16.5" customHeight="1">
      <c r="A184" s="38"/>
      <c r="B184" s="39"/>
      <c r="C184" s="228" t="s">
        <v>468</v>
      </c>
      <c r="D184" s="228" t="s">
        <v>213</v>
      </c>
      <c r="E184" s="229" t="s">
        <v>1609</v>
      </c>
      <c r="F184" s="230" t="s">
        <v>1610</v>
      </c>
      <c r="G184" s="231" t="s">
        <v>292</v>
      </c>
      <c r="H184" s="232">
        <v>63</v>
      </c>
      <c r="I184" s="233"/>
      <c r="J184" s="234">
        <f>ROUND(I184*H184,2)</f>
        <v>0</v>
      </c>
      <c r="K184" s="235"/>
      <c r="L184" s="44"/>
      <c r="M184" s="236" t="s">
        <v>1</v>
      </c>
      <c r="N184" s="237" t="s">
        <v>39</v>
      </c>
      <c r="O184" s="91"/>
      <c r="P184" s="238">
        <f>O184*H184</f>
        <v>0</v>
      </c>
      <c r="Q184" s="238">
        <v>0.0003</v>
      </c>
      <c r="R184" s="238">
        <f>Q184*H184</f>
        <v>0.018899999999999997</v>
      </c>
      <c r="S184" s="238">
        <v>0</v>
      </c>
      <c r="T184" s="23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0" t="s">
        <v>310</v>
      </c>
      <c r="AT184" s="240" t="s">
        <v>213</v>
      </c>
      <c r="AU184" s="240" t="s">
        <v>84</v>
      </c>
      <c r="AY184" s="17" t="s">
        <v>211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7" t="s">
        <v>82</v>
      </c>
      <c r="BK184" s="241">
        <f>ROUND(I184*H184,2)</f>
        <v>0</v>
      </c>
      <c r="BL184" s="17" t="s">
        <v>310</v>
      </c>
      <c r="BM184" s="240" t="s">
        <v>2181</v>
      </c>
    </row>
    <row r="185" spans="1:65" s="2" customFormat="1" ht="16.5" customHeight="1">
      <c r="A185" s="38"/>
      <c r="B185" s="39"/>
      <c r="C185" s="280" t="s">
        <v>473</v>
      </c>
      <c r="D185" s="280" t="s">
        <v>258</v>
      </c>
      <c r="E185" s="281" t="s">
        <v>1612</v>
      </c>
      <c r="F185" s="282" t="s">
        <v>1613</v>
      </c>
      <c r="G185" s="283" t="s">
        <v>313</v>
      </c>
      <c r="H185" s="284">
        <v>32</v>
      </c>
      <c r="I185" s="285"/>
      <c r="J185" s="286">
        <f>ROUND(I185*H185,2)</f>
        <v>0</v>
      </c>
      <c r="K185" s="287"/>
      <c r="L185" s="288"/>
      <c r="M185" s="289" t="s">
        <v>1</v>
      </c>
      <c r="N185" s="290" t="s">
        <v>39</v>
      </c>
      <c r="O185" s="91"/>
      <c r="P185" s="238">
        <f>O185*H185</f>
        <v>0</v>
      </c>
      <c r="Q185" s="238">
        <v>0.00022</v>
      </c>
      <c r="R185" s="238">
        <f>Q185*H185</f>
        <v>0.00704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468</v>
      </c>
      <c r="AT185" s="240" t="s">
        <v>258</v>
      </c>
      <c r="AU185" s="240" t="s">
        <v>84</v>
      </c>
      <c r="AY185" s="17" t="s">
        <v>211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7" t="s">
        <v>82</v>
      </c>
      <c r="BK185" s="241">
        <f>ROUND(I185*H185,2)</f>
        <v>0</v>
      </c>
      <c r="BL185" s="17" t="s">
        <v>310</v>
      </c>
      <c r="BM185" s="240" t="s">
        <v>2182</v>
      </c>
    </row>
    <row r="186" spans="1:51" s="14" customFormat="1" ht="12">
      <c r="A186" s="14"/>
      <c r="B186" s="258"/>
      <c r="C186" s="259"/>
      <c r="D186" s="249" t="s">
        <v>221</v>
      </c>
      <c r="E186" s="260" t="s">
        <v>1</v>
      </c>
      <c r="F186" s="261" t="s">
        <v>2183</v>
      </c>
      <c r="G186" s="259"/>
      <c r="H186" s="262">
        <v>32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8" t="s">
        <v>221</v>
      </c>
      <c r="AU186" s="268" t="s">
        <v>84</v>
      </c>
      <c r="AV186" s="14" t="s">
        <v>84</v>
      </c>
      <c r="AW186" s="14" t="s">
        <v>31</v>
      </c>
      <c r="AX186" s="14" t="s">
        <v>82</v>
      </c>
      <c r="AY186" s="268" t="s">
        <v>211</v>
      </c>
    </row>
    <row r="187" spans="1:65" s="2" customFormat="1" ht="24.15" customHeight="1">
      <c r="A187" s="38"/>
      <c r="B187" s="39"/>
      <c r="C187" s="228" t="s">
        <v>478</v>
      </c>
      <c r="D187" s="228" t="s">
        <v>213</v>
      </c>
      <c r="E187" s="229" t="s">
        <v>1616</v>
      </c>
      <c r="F187" s="230" t="s">
        <v>1617</v>
      </c>
      <c r="G187" s="231" t="s">
        <v>313</v>
      </c>
      <c r="H187" s="232">
        <v>36</v>
      </c>
      <c r="I187" s="233"/>
      <c r="J187" s="234">
        <f>ROUND(I187*H187,2)</f>
        <v>0</v>
      </c>
      <c r="K187" s="235"/>
      <c r="L187" s="44"/>
      <c r="M187" s="236" t="s">
        <v>1</v>
      </c>
      <c r="N187" s="237" t="s">
        <v>39</v>
      </c>
      <c r="O187" s="91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310</v>
      </c>
      <c r="AT187" s="240" t="s">
        <v>213</v>
      </c>
      <c r="AU187" s="240" t="s">
        <v>84</v>
      </c>
      <c r="AY187" s="17" t="s">
        <v>211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82</v>
      </c>
      <c r="BK187" s="241">
        <f>ROUND(I187*H187,2)</f>
        <v>0</v>
      </c>
      <c r="BL187" s="17" t="s">
        <v>310</v>
      </c>
      <c r="BM187" s="240" t="s">
        <v>2184</v>
      </c>
    </row>
    <row r="188" spans="1:65" s="2" customFormat="1" ht="21.75" customHeight="1">
      <c r="A188" s="38"/>
      <c r="B188" s="39"/>
      <c r="C188" s="228" t="s">
        <v>453</v>
      </c>
      <c r="D188" s="228" t="s">
        <v>213</v>
      </c>
      <c r="E188" s="229" t="s">
        <v>1619</v>
      </c>
      <c r="F188" s="230" t="s">
        <v>1620</v>
      </c>
      <c r="G188" s="231" t="s">
        <v>313</v>
      </c>
      <c r="H188" s="232">
        <v>32</v>
      </c>
      <c r="I188" s="233"/>
      <c r="J188" s="234">
        <f>ROUND(I188*H188,2)</f>
        <v>0</v>
      </c>
      <c r="K188" s="235"/>
      <c r="L188" s="44"/>
      <c r="M188" s="236" t="s">
        <v>1</v>
      </c>
      <c r="N188" s="237" t="s">
        <v>39</v>
      </c>
      <c r="O188" s="91"/>
      <c r="P188" s="238">
        <f>O188*H188</f>
        <v>0</v>
      </c>
      <c r="Q188" s="238">
        <v>0</v>
      </c>
      <c r="R188" s="238">
        <f>Q188*H188</f>
        <v>0</v>
      </c>
      <c r="S188" s="238">
        <v>0.0003</v>
      </c>
      <c r="T188" s="239">
        <f>S188*H188</f>
        <v>0.0096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310</v>
      </c>
      <c r="AT188" s="240" t="s">
        <v>213</v>
      </c>
      <c r="AU188" s="240" t="s">
        <v>84</v>
      </c>
      <c r="AY188" s="17" t="s">
        <v>211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7" t="s">
        <v>82</v>
      </c>
      <c r="BK188" s="241">
        <f>ROUND(I188*H188,2)</f>
        <v>0</v>
      </c>
      <c r="BL188" s="17" t="s">
        <v>310</v>
      </c>
      <c r="BM188" s="240" t="s">
        <v>2185</v>
      </c>
    </row>
    <row r="189" spans="1:65" s="2" customFormat="1" ht="66.75" customHeight="1">
      <c r="A189" s="38"/>
      <c r="B189" s="39"/>
      <c r="C189" s="280" t="s">
        <v>460</v>
      </c>
      <c r="D189" s="280" t="s">
        <v>258</v>
      </c>
      <c r="E189" s="281" t="s">
        <v>1622</v>
      </c>
      <c r="F189" s="282" t="s">
        <v>1623</v>
      </c>
      <c r="G189" s="283" t="s">
        <v>292</v>
      </c>
      <c r="H189" s="284">
        <v>70</v>
      </c>
      <c r="I189" s="285"/>
      <c r="J189" s="286">
        <f>ROUND(I189*H189,2)</f>
        <v>0</v>
      </c>
      <c r="K189" s="287"/>
      <c r="L189" s="288"/>
      <c r="M189" s="289" t="s">
        <v>1</v>
      </c>
      <c r="N189" s="290" t="s">
        <v>39</v>
      </c>
      <c r="O189" s="91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1521</v>
      </c>
      <c r="AT189" s="240" t="s">
        <v>258</v>
      </c>
      <c r="AU189" s="240" t="s">
        <v>84</v>
      </c>
      <c r="AY189" s="17" t="s">
        <v>211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7" t="s">
        <v>82</v>
      </c>
      <c r="BK189" s="241">
        <f>ROUND(I189*H189,2)</f>
        <v>0</v>
      </c>
      <c r="BL189" s="17" t="s">
        <v>1521</v>
      </c>
      <c r="BM189" s="240" t="s">
        <v>2186</v>
      </c>
    </row>
    <row r="190" spans="1:65" s="2" customFormat="1" ht="16.5" customHeight="1">
      <c r="A190" s="38"/>
      <c r="B190" s="39"/>
      <c r="C190" s="228" t="s">
        <v>487</v>
      </c>
      <c r="D190" s="228" t="s">
        <v>213</v>
      </c>
      <c r="E190" s="229" t="s">
        <v>1625</v>
      </c>
      <c r="F190" s="230" t="s">
        <v>1626</v>
      </c>
      <c r="G190" s="231" t="s">
        <v>313</v>
      </c>
      <c r="H190" s="232">
        <v>32</v>
      </c>
      <c r="I190" s="233"/>
      <c r="J190" s="234">
        <f>ROUND(I190*H190,2)</f>
        <v>0</v>
      </c>
      <c r="K190" s="235"/>
      <c r="L190" s="44"/>
      <c r="M190" s="236" t="s">
        <v>1</v>
      </c>
      <c r="N190" s="237" t="s">
        <v>39</v>
      </c>
      <c r="O190" s="91"/>
      <c r="P190" s="238">
        <f>O190*H190</f>
        <v>0</v>
      </c>
      <c r="Q190" s="238">
        <v>1E-05</v>
      </c>
      <c r="R190" s="238">
        <f>Q190*H190</f>
        <v>0.00032</v>
      </c>
      <c r="S190" s="238">
        <v>0</v>
      </c>
      <c r="T190" s="23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310</v>
      </c>
      <c r="AT190" s="240" t="s">
        <v>213</v>
      </c>
      <c r="AU190" s="240" t="s">
        <v>84</v>
      </c>
      <c r="AY190" s="17" t="s">
        <v>211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7" t="s">
        <v>82</v>
      </c>
      <c r="BK190" s="241">
        <f>ROUND(I190*H190,2)</f>
        <v>0</v>
      </c>
      <c r="BL190" s="17" t="s">
        <v>310</v>
      </c>
      <c r="BM190" s="240" t="s">
        <v>2187</v>
      </c>
    </row>
    <row r="191" spans="1:65" s="2" customFormat="1" ht="24.15" customHeight="1">
      <c r="A191" s="38"/>
      <c r="B191" s="39"/>
      <c r="C191" s="228" t="s">
        <v>499</v>
      </c>
      <c r="D191" s="228" t="s">
        <v>213</v>
      </c>
      <c r="E191" s="229" t="s">
        <v>1628</v>
      </c>
      <c r="F191" s="230" t="s">
        <v>1629</v>
      </c>
      <c r="G191" s="231" t="s">
        <v>292</v>
      </c>
      <c r="H191" s="232">
        <v>63</v>
      </c>
      <c r="I191" s="233"/>
      <c r="J191" s="234">
        <f>ROUND(I191*H191,2)</f>
        <v>0</v>
      </c>
      <c r="K191" s="235"/>
      <c r="L191" s="44"/>
      <c r="M191" s="236" t="s">
        <v>1</v>
      </c>
      <c r="N191" s="237" t="s">
        <v>39</v>
      </c>
      <c r="O191" s="91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0" t="s">
        <v>310</v>
      </c>
      <c r="AT191" s="240" t="s">
        <v>213</v>
      </c>
      <c r="AU191" s="240" t="s">
        <v>84</v>
      </c>
      <c r="AY191" s="17" t="s">
        <v>211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7" t="s">
        <v>82</v>
      </c>
      <c r="BK191" s="241">
        <f>ROUND(I191*H191,2)</f>
        <v>0</v>
      </c>
      <c r="BL191" s="17" t="s">
        <v>310</v>
      </c>
      <c r="BM191" s="240" t="s">
        <v>2188</v>
      </c>
    </row>
    <row r="192" spans="1:63" s="12" customFormat="1" ht="22.8" customHeight="1">
      <c r="A192" s="12"/>
      <c r="B192" s="212"/>
      <c r="C192" s="213"/>
      <c r="D192" s="214" t="s">
        <v>73</v>
      </c>
      <c r="E192" s="226" t="s">
        <v>1215</v>
      </c>
      <c r="F192" s="226" t="s">
        <v>1216</v>
      </c>
      <c r="G192" s="213"/>
      <c r="H192" s="213"/>
      <c r="I192" s="216"/>
      <c r="J192" s="227">
        <f>BK192</f>
        <v>0</v>
      </c>
      <c r="K192" s="213"/>
      <c r="L192" s="218"/>
      <c r="M192" s="219"/>
      <c r="N192" s="220"/>
      <c r="O192" s="220"/>
      <c r="P192" s="221">
        <f>SUM(P193:P198)</f>
        <v>0</v>
      </c>
      <c r="Q192" s="220"/>
      <c r="R192" s="221">
        <f>SUM(R193:R198)</f>
        <v>0.05453999999999999</v>
      </c>
      <c r="S192" s="220"/>
      <c r="T192" s="222">
        <f>SUM(T193:T198)</f>
        <v>0.2445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3" t="s">
        <v>84</v>
      </c>
      <c r="AT192" s="224" t="s">
        <v>73</v>
      </c>
      <c r="AU192" s="224" t="s">
        <v>82</v>
      </c>
      <c r="AY192" s="223" t="s">
        <v>211</v>
      </c>
      <c r="BK192" s="225">
        <f>SUM(BK193:BK198)</f>
        <v>0</v>
      </c>
    </row>
    <row r="193" spans="1:65" s="2" customFormat="1" ht="16.5" customHeight="1">
      <c r="A193" s="38"/>
      <c r="B193" s="39"/>
      <c r="C193" s="228" t="s">
        <v>508</v>
      </c>
      <c r="D193" s="228" t="s">
        <v>213</v>
      </c>
      <c r="E193" s="229" t="s">
        <v>1222</v>
      </c>
      <c r="F193" s="230" t="s">
        <v>1223</v>
      </c>
      <c r="G193" s="231" t="s">
        <v>292</v>
      </c>
      <c r="H193" s="232">
        <v>3</v>
      </c>
      <c r="I193" s="233"/>
      <c r="J193" s="234">
        <f>ROUND(I193*H193,2)</f>
        <v>0</v>
      </c>
      <c r="K193" s="235"/>
      <c r="L193" s="44"/>
      <c r="M193" s="236" t="s">
        <v>1</v>
      </c>
      <c r="N193" s="237" t="s">
        <v>39</v>
      </c>
      <c r="O193" s="91"/>
      <c r="P193" s="238">
        <f>O193*H193</f>
        <v>0</v>
      </c>
      <c r="Q193" s="238">
        <v>0.0003</v>
      </c>
      <c r="R193" s="238">
        <f>Q193*H193</f>
        <v>0.0009</v>
      </c>
      <c r="S193" s="238">
        <v>0</v>
      </c>
      <c r="T193" s="23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0" t="s">
        <v>310</v>
      </c>
      <c r="AT193" s="240" t="s">
        <v>213</v>
      </c>
      <c r="AU193" s="240" t="s">
        <v>84</v>
      </c>
      <c r="AY193" s="17" t="s">
        <v>211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7" t="s">
        <v>82</v>
      </c>
      <c r="BK193" s="241">
        <f>ROUND(I193*H193,2)</f>
        <v>0</v>
      </c>
      <c r="BL193" s="17" t="s">
        <v>310</v>
      </c>
      <c r="BM193" s="240" t="s">
        <v>2189</v>
      </c>
    </row>
    <row r="194" spans="1:65" s="2" customFormat="1" ht="24.15" customHeight="1">
      <c r="A194" s="38"/>
      <c r="B194" s="39"/>
      <c r="C194" s="228" t="s">
        <v>513</v>
      </c>
      <c r="D194" s="228" t="s">
        <v>213</v>
      </c>
      <c r="E194" s="229" t="s">
        <v>1632</v>
      </c>
      <c r="F194" s="230" t="s">
        <v>1633</v>
      </c>
      <c r="G194" s="231" t="s">
        <v>292</v>
      </c>
      <c r="H194" s="232">
        <v>3</v>
      </c>
      <c r="I194" s="233"/>
      <c r="J194" s="234">
        <f>ROUND(I194*H194,2)</f>
        <v>0</v>
      </c>
      <c r="K194" s="235"/>
      <c r="L194" s="44"/>
      <c r="M194" s="236" t="s">
        <v>1</v>
      </c>
      <c r="N194" s="237" t="s">
        <v>39</v>
      </c>
      <c r="O194" s="91"/>
      <c r="P194" s="238">
        <f>O194*H194</f>
        <v>0</v>
      </c>
      <c r="Q194" s="238">
        <v>0</v>
      </c>
      <c r="R194" s="238">
        <f>Q194*H194</f>
        <v>0</v>
      </c>
      <c r="S194" s="238">
        <v>0.0815</v>
      </c>
      <c r="T194" s="239">
        <f>S194*H194</f>
        <v>0.2445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310</v>
      </c>
      <c r="AT194" s="240" t="s">
        <v>213</v>
      </c>
      <c r="AU194" s="240" t="s">
        <v>84</v>
      </c>
      <c r="AY194" s="17" t="s">
        <v>211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82</v>
      </c>
      <c r="BK194" s="241">
        <f>ROUND(I194*H194,2)</f>
        <v>0</v>
      </c>
      <c r="BL194" s="17" t="s">
        <v>310</v>
      </c>
      <c r="BM194" s="240" t="s">
        <v>2190</v>
      </c>
    </row>
    <row r="195" spans="1:65" s="2" customFormat="1" ht="24.15" customHeight="1">
      <c r="A195" s="38"/>
      <c r="B195" s="39"/>
      <c r="C195" s="228" t="s">
        <v>519</v>
      </c>
      <c r="D195" s="228" t="s">
        <v>213</v>
      </c>
      <c r="E195" s="229" t="s">
        <v>1635</v>
      </c>
      <c r="F195" s="230" t="s">
        <v>1636</v>
      </c>
      <c r="G195" s="231" t="s">
        <v>292</v>
      </c>
      <c r="H195" s="232">
        <v>3</v>
      </c>
      <c r="I195" s="233"/>
      <c r="J195" s="234">
        <f>ROUND(I195*H195,2)</f>
        <v>0</v>
      </c>
      <c r="K195" s="235"/>
      <c r="L195" s="44"/>
      <c r="M195" s="236" t="s">
        <v>1</v>
      </c>
      <c r="N195" s="237" t="s">
        <v>39</v>
      </c>
      <c r="O195" s="91"/>
      <c r="P195" s="238">
        <f>O195*H195</f>
        <v>0</v>
      </c>
      <c r="Q195" s="238">
        <v>0.0049</v>
      </c>
      <c r="R195" s="238">
        <f>Q195*H195</f>
        <v>0.0147</v>
      </c>
      <c r="S195" s="238">
        <v>0</v>
      </c>
      <c r="T195" s="23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0" t="s">
        <v>310</v>
      </c>
      <c r="AT195" s="240" t="s">
        <v>213</v>
      </c>
      <c r="AU195" s="240" t="s">
        <v>84</v>
      </c>
      <c r="AY195" s="17" t="s">
        <v>211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7" t="s">
        <v>82</v>
      </c>
      <c r="BK195" s="241">
        <f>ROUND(I195*H195,2)</f>
        <v>0</v>
      </c>
      <c r="BL195" s="17" t="s">
        <v>310</v>
      </c>
      <c r="BM195" s="240" t="s">
        <v>2191</v>
      </c>
    </row>
    <row r="196" spans="1:65" s="2" customFormat="1" ht="16.5" customHeight="1">
      <c r="A196" s="38"/>
      <c r="B196" s="39"/>
      <c r="C196" s="280" t="s">
        <v>525</v>
      </c>
      <c r="D196" s="280" t="s">
        <v>258</v>
      </c>
      <c r="E196" s="281" t="s">
        <v>1254</v>
      </c>
      <c r="F196" s="282" t="s">
        <v>1255</v>
      </c>
      <c r="G196" s="283" t="s">
        <v>292</v>
      </c>
      <c r="H196" s="284">
        <v>3.3</v>
      </c>
      <c r="I196" s="285"/>
      <c r="J196" s="286">
        <f>ROUND(I196*H196,2)</f>
        <v>0</v>
      </c>
      <c r="K196" s="287"/>
      <c r="L196" s="288"/>
      <c r="M196" s="289" t="s">
        <v>1</v>
      </c>
      <c r="N196" s="290" t="s">
        <v>39</v>
      </c>
      <c r="O196" s="91"/>
      <c r="P196" s="238">
        <f>O196*H196</f>
        <v>0</v>
      </c>
      <c r="Q196" s="238">
        <v>0.0118</v>
      </c>
      <c r="R196" s="238">
        <f>Q196*H196</f>
        <v>0.038939999999999995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468</v>
      </c>
      <c r="AT196" s="240" t="s">
        <v>258</v>
      </c>
      <c r="AU196" s="240" t="s">
        <v>84</v>
      </c>
      <c r="AY196" s="17" t="s">
        <v>211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7" t="s">
        <v>82</v>
      </c>
      <c r="BK196" s="241">
        <f>ROUND(I196*H196,2)</f>
        <v>0</v>
      </c>
      <c r="BL196" s="17" t="s">
        <v>310</v>
      </c>
      <c r="BM196" s="240" t="s">
        <v>2192</v>
      </c>
    </row>
    <row r="197" spans="1:65" s="2" customFormat="1" ht="24.15" customHeight="1">
      <c r="A197" s="38"/>
      <c r="B197" s="39"/>
      <c r="C197" s="228" t="s">
        <v>529</v>
      </c>
      <c r="D197" s="228" t="s">
        <v>213</v>
      </c>
      <c r="E197" s="229" t="s">
        <v>1639</v>
      </c>
      <c r="F197" s="230" t="s">
        <v>1640</v>
      </c>
      <c r="G197" s="231" t="s">
        <v>292</v>
      </c>
      <c r="H197" s="232">
        <v>3</v>
      </c>
      <c r="I197" s="233"/>
      <c r="J197" s="234">
        <f>ROUND(I197*H197,2)</f>
        <v>0</v>
      </c>
      <c r="K197" s="235"/>
      <c r="L197" s="44"/>
      <c r="M197" s="236" t="s">
        <v>1</v>
      </c>
      <c r="N197" s="237" t="s">
        <v>39</v>
      </c>
      <c r="O197" s="91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0" t="s">
        <v>310</v>
      </c>
      <c r="AT197" s="240" t="s">
        <v>213</v>
      </c>
      <c r="AU197" s="240" t="s">
        <v>84</v>
      </c>
      <c r="AY197" s="17" t="s">
        <v>211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7" t="s">
        <v>82</v>
      </c>
      <c r="BK197" s="241">
        <f>ROUND(I197*H197,2)</f>
        <v>0</v>
      </c>
      <c r="BL197" s="17" t="s">
        <v>310</v>
      </c>
      <c r="BM197" s="240" t="s">
        <v>2193</v>
      </c>
    </row>
    <row r="198" spans="1:65" s="2" customFormat="1" ht="16.5" customHeight="1">
      <c r="A198" s="38"/>
      <c r="B198" s="39"/>
      <c r="C198" s="228" t="s">
        <v>538</v>
      </c>
      <c r="D198" s="228" t="s">
        <v>213</v>
      </c>
      <c r="E198" s="229" t="s">
        <v>1642</v>
      </c>
      <c r="F198" s="230" t="s">
        <v>1643</v>
      </c>
      <c r="G198" s="231" t="s">
        <v>292</v>
      </c>
      <c r="H198" s="232">
        <v>3</v>
      </c>
      <c r="I198" s="233"/>
      <c r="J198" s="234">
        <f>ROUND(I198*H198,2)</f>
        <v>0</v>
      </c>
      <c r="K198" s="235"/>
      <c r="L198" s="44"/>
      <c r="M198" s="236" t="s">
        <v>1</v>
      </c>
      <c r="N198" s="237" t="s">
        <v>39</v>
      </c>
      <c r="O198" s="91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1521</v>
      </c>
      <c r="AT198" s="240" t="s">
        <v>213</v>
      </c>
      <c r="AU198" s="240" t="s">
        <v>84</v>
      </c>
      <c r="AY198" s="17" t="s">
        <v>211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7" t="s">
        <v>82</v>
      </c>
      <c r="BK198" s="241">
        <f>ROUND(I198*H198,2)</f>
        <v>0</v>
      </c>
      <c r="BL198" s="17" t="s">
        <v>1521</v>
      </c>
      <c r="BM198" s="240" t="s">
        <v>2194</v>
      </c>
    </row>
    <row r="199" spans="1:63" s="12" customFormat="1" ht="22.8" customHeight="1">
      <c r="A199" s="12"/>
      <c r="B199" s="212"/>
      <c r="C199" s="213"/>
      <c r="D199" s="214" t="s">
        <v>73</v>
      </c>
      <c r="E199" s="226" t="s">
        <v>1284</v>
      </c>
      <c r="F199" s="226" t="s">
        <v>1285</v>
      </c>
      <c r="G199" s="213"/>
      <c r="H199" s="213"/>
      <c r="I199" s="216"/>
      <c r="J199" s="227">
        <f>BK199</f>
        <v>0</v>
      </c>
      <c r="K199" s="213"/>
      <c r="L199" s="218"/>
      <c r="M199" s="219"/>
      <c r="N199" s="220"/>
      <c r="O199" s="220"/>
      <c r="P199" s="221">
        <f>SUM(P200:P203)</f>
        <v>0</v>
      </c>
      <c r="Q199" s="220"/>
      <c r="R199" s="221">
        <f>SUM(R200:R203)</f>
        <v>0.0031200000000000004</v>
      </c>
      <c r="S199" s="220"/>
      <c r="T199" s="222">
        <f>SUM(T200:T203)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3" t="s">
        <v>84</v>
      </c>
      <c r="AT199" s="224" t="s">
        <v>73</v>
      </c>
      <c r="AU199" s="224" t="s">
        <v>82</v>
      </c>
      <c r="AY199" s="223" t="s">
        <v>211</v>
      </c>
      <c r="BK199" s="225">
        <f>SUM(BK200:BK203)</f>
        <v>0</v>
      </c>
    </row>
    <row r="200" spans="1:65" s="2" customFormat="1" ht="24.15" customHeight="1">
      <c r="A200" s="38"/>
      <c r="B200" s="39"/>
      <c r="C200" s="228" t="s">
        <v>543</v>
      </c>
      <c r="D200" s="228" t="s">
        <v>213</v>
      </c>
      <c r="E200" s="229" t="s">
        <v>1651</v>
      </c>
      <c r="F200" s="230" t="s">
        <v>1652</v>
      </c>
      <c r="G200" s="231" t="s">
        <v>313</v>
      </c>
      <c r="H200" s="232">
        <v>26</v>
      </c>
      <c r="I200" s="233"/>
      <c r="J200" s="234">
        <f>ROUND(I200*H200,2)</f>
        <v>0</v>
      </c>
      <c r="K200" s="235"/>
      <c r="L200" s="44"/>
      <c r="M200" s="236" t="s">
        <v>1</v>
      </c>
      <c r="N200" s="237" t="s">
        <v>39</v>
      </c>
      <c r="O200" s="91"/>
      <c r="P200" s="238">
        <f>O200*H200</f>
        <v>0</v>
      </c>
      <c r="Q200" s="238">
        <v>2E-05</v>
      </c>
      <c r="R200" s="238">
        <f>Q200*H200</f>
        <v>0.0005200000000000001</v>
      </c>
      <c r="S200" s="238">
        <v>0</v>
      </c>
      <c r="T200" s="23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0" t="s">
        <v>310</v>
      </c>
      <c r="AT200" s="240" t="s">
        <v>213</v>
      </c>
      <c r="AU200" s="240" t="s">
        <v>84</v>
      </c>
      <c r="AY200" s="17" t="s">
        <v>211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7" t="s">
        <v>82</v>
      </c>
      <c r="BK200" s="241">
        <f>ROUND(I200*H200,2)</f>
        <v>0</v>
      </c>
      <c r="BL200" s="17" t="s">
        <v>310</v>
      </c>
      <c r="BM200" s="240" t="s">
        <v>2195</v>
      </c>
    </row>
    <row r="201" spans="1:65" s="2" customFormat="1" ht="24.15" customHeight="1">
      <c r="A201" s="38"/>
      <c r="B201" s="39"/>
      <c r="C201" s="228" t="s">
        <v>547</v>
      </c>
      <c r="D201" s="228" t="s">
        <v>213</v>
      </c>
      <c r="E201" s="229" t="s">
        <v>1660</v>
      </c>
      <c r="F201" s="230" t="s">
        <v>1661</v>
      </c>
      <c r="G201" s="231" t="s">
        <v>313</v>
      </c>
      <c r="H201" s="232">
        <v>26</v>
      </c>
      <c r="I201" s="233"/>
      <c r="J201" s="234">
        <f>ROUND(I201*H201,2)</f>
        <v>0</v>
      </c>
      <c r="K201" s="235"/>
      <c r="L201" s="44"/>
      <c r="M201" s="236" t="s">
        <v>1</v>
      </c>
      <c r="N201" s="237" t="s">
        <v>39</v>
      </c>
      <c r="O201" s="91"/>
      <c r="P201" s="238">
        <f>O201*H201</f>
        <v>0</v>
      </c>
      <c r="Q201" s="238">
        <v>4E-05</v>
      </c>
      <c r="R201" s="238">
        <f>Q201*H201</f>
        <v>0.0010400000000000001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310</v>
      </c>
      <c r="AT201" s="240" t="s">
        <v>213</v>
      </c>
      <c r="AU201" s="240" t="s">
        <v>84</v>
      </c>
      <c r="AY201" s="17" t="s">
        <v>211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82</v>
      </c>
      <c r="BK201" s="241">
        <f>ROUND(I201*H201,2)</f>
        <v>0</v>
      </c>
      <c r="BL201" s="17" t="s">
        <v>310</v>
      </c>
      <c r="BM201" s="240" t="s">
        <v>2196</v>
      </c>
    </row>
    <row r="202" spans="1:65" s="2" customFormat="1" ht="21.75" customHeight="1">
      <c r="A202" s="38"/>
      <c r="B202" s="39"/>
      <c r="C202" s="228" t="s">
        <v>553</v>
      </c>
      <c r="D202" s="228" t="s">
        <v>213</v>
      </c>
      <c r="E202" s="229" t="s">
        <v>1663</v>
      </c>
      <c r="F202" s="230" t="s">
        <v>1664</v>
      </c>
      <c r="G202" s="231" t="s">
        <v>313</v>
      </c>
      <c r="H202" s="232">
        <v>26</v>
      </c>
      <c r="I202" s="233"/>
      <c r="J202" s="234">
        <f>ROUND(I202*H202,2)</f>
        <v>0</v>
      </c>
      <c r="K202" s="235"/>
      <c r="L202" s="44"/>
      <c r="M202" s="236" t="s">
        <v>1</v>
      </c>
      <c r="N202" s="237" t="s">
        <v>39</v>
      </c>
      <c r="O202" s="91"/>
      <c r="P202" s="238">
        <f>O202*H202</f>
        <v>0</v>
      </c>
      <c r="Q202" s="238">
        <v>6E-05</v>
      </c>
      <c r="R202" s="238">
        <f>Q202*H202</f>
        <v>0.00156</v>
      </c>
      <c r="S202" s="238">
        <v>0</v>
      </c>
      <c r="T202" s="23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0" t="s">
        <v>310</v>
      </c>
      <c r="AT202" s="240" t="s">
        <v>213</v>
      </c>
      <c r="AU202" s="240" t="s">
        <v>84</v>
      </c>
      <c r="AY202" s="17" t="s">
        <v>211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7" t="s">
        <v>82</v>
      </c>
      <c r="BK202" s="241">
        <f>ROUND(I202*H202,2)</f>
        <v>0</v>
      </c>
      <c r="BL202" s="17" t="s">
        <v>310</v>
      </c>
      <c r="BM202" s="240" t="s">
        <v>2197</v>
      </c>
    </row>
    <row r="203" spans="1:65" s="2" customFormat="1" ht="16.5" customHeight="1">
      <c r="A203" s="38"/>
      <c r="B203" s="39"/>
      <c r="C203" s="228" t="s">
        <v>557</v>
      </c>
      <c r="D203" s="228" t="s">
        <v>213</v>
      </c>
      <c r="E203" s="229" t="s">
        <v>1666</v>
      </c>
      <c r="F203" s="230" t="s">
        <v>1667</v>
      </c>
      <c r="G203" s="231" t="s">
        <v>274</v>
      </c>
      <c r="H203" s="232">
        <v>1</v>
      </c>
      <c r="I203" s="233"/>
      <c r="J203" s="234">
        <f>ROUND(I203*H203,2)</f>
        <v>0</v>
      </c>
      <c r="K203" s="235"/>
      <c r="L203" s="44"/>
      <c r="M203" s="236" t="s">
        <v>1</v>
      </c>
      <c r="N203" s="237" t="s">
        <v>39</v>
      </c>
      <c r="O203" s="91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0" t="s">
        <v>1521</v>
      </c>
      <c r="AT203" s="240" t="s">
        <v>213</v>
      </c>
      <c r="AU203" s="240" t="s">
        <v>84</v>
      </c>
      <c r="AY203" s="17" t="s">
        <v>211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7" t="s">
        <v>82</v>
      </c>
      <c r="BK203" s="241">
        <f>ROUND(I203*H203,2)</f>
        <v>0</v>
      </c>
      <c r="BL203" s="17" t="s">
        <v>1521</v>
      </c>
      <c r="BM203" s="240" t="s">
        <v>2198</v>
      </c>
    </row>
    <row r="204" spans="1:63" s="12" customFormat="1" ht="22.8" customHeight="1">
      <c r="A204" s="12"/>
      <c r="B204" s="212"/>
      <c r="C204" s="213"/>
      <c r="D204" s="214" t="s">
        <v>73</v>
      </c>
      <c r="E204" s="226" t="s">
        <v>1305</v>
      </c>
      <c r="F204" s="226" t="s">
        <v>1306</v>
      </c>
      <c r="G204" s="213"/>
      <c r="H204" s="213"/>
      <c r="I204" s="216"/>
      <c r="J204" s="227">
        <f>BK204</f>
        <v>0</v>
      </c>
      <c r="K204" s="213"/>
      <c r="L204" s="218"/>
      <c r="M204" s="219"/>
      <c r="N204" s="220"/>
      <c r="O204" s="220"/>
      <c r="P204" s="221">
        <f>SUM(P205:P212)</f>
        <v>0</v>
      </c>
      <c r="Q204" s="220"/>
      <c r="R204" s="221">
        <f>SUM(R205:R212)</f>
        <v>0.1484</v>
      </c>
      <c r="S204" s="220"/>
      <c r="T204" s="222">
        <f>SUM(T205:T212)</f>
        <v>0.03286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3" t="s">
        <v>84</v>
      </c>
      <c r="AT204" s="224" t="s">
        <v>73</v>
      </c>
      <c r="AU204" s="224" t="s">
        <v>82</v>
      </c>
      <c r="AY204" s="223" t="s">
        <v>211</v>
      </c>
      <c r="BK204" s="225">
        <f>SUM(BK205:BK212)</f>
        <v>0</v>
      </c>
    </row>
    <row r="205" spans="1:65" s="2" customFormat="1" ht="24.15" customHeight="1">
      <c r="A205" s="38"/>
      <c r="B205" s="39"/>
      <c r="C205" s="228" t="s">
        <v>563</v>
      </c>
      <c r="D205" s="228" t="s">
        <v>213</v>
      </c>
      <c r="E205" s="229" t="s">
        <v>1308</v>
      </c>
      <c r="F205" s="230" t="s">
        <v>1309</v>
      </c>
      <c r="G205" s="231" t="s">
        <v>292</v>
      </c>
      <c r="H205" s="232">
        <v>106</v>
      </c>
      <c r="I205" s="233"/>
      <c r="J205" s="234">
        <f>ROUND(I205*H205,2)</f>
        <v>0</v>
      </c>
      <c r="K205" s="235"/>
      <c r="L205" s="44"/>
      <c r="M205" s="236" t="s">
        <v>1</v>
      </c>
      <c r="N205" s="237" t="s">
        <v>39</v>
      </c>
      <c r="O205" s="91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310</v>
      </c>
      <c r="AT205" s="240" t="s">
        <v>213</v>
      </c>
      <c r="AU205" s="240" t="s">
        <v>84</v>
      </c>
      <c r="AY205" s="17" t="s">
        <v>211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7" t="s">
        <v>82</v>
      </c>
      <c r="BK205" s="241">
        <f>ROUND(I205*H205,2)</f>
        <v>0</v>
      </c>
      <c r="BL205" s="17" t="s">
        <v>310</v>
      </c>
      <c r="BM205" s="240" t="s">
        <v>2199</v>
      </c>
    </row>
    <row r="206" spans="1:65" s="2" customFormat="1" ht="16.5" customHeight="1">
      <c r="A206" s="38"/>
      <c r="B206" s="39"/>
      <c r="C206" s="228" t="s">
        <v>569</v>
      </c>
      <c r="D206" s="228" t="s">
        <v>213</v>
      </c>
      <c r="E206" s="229" t="s">
        <v>1670</v>
      </c>
      <c r="F206" s="230" t="s">
        <v>1671</v>
      </c>
      <c r="G206" s="231" t="s">
        <v>292</v>
      </c>
      <c r="H206" s="232">
        <v>106</v>
      </c>
      <c r="I206" s="233"/>
      <c r="J206" s="234">
        <f>ROUND(I206*H206,2)</f>
        <v>0</v>
      </c>
      <c r="K206" s="235"/>
      <c r="L206" s="44"/>
      <c r="M206" s="236" t="s">
        <v>1</v>
      </c>
      <c r="N206" s="237" t="s">
        <v>39</v>
      </c>
      <c r="O206" s="91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0" t="s">
        <v>310</v>
      </c>
      <c r="AT206" s="240" t="s">
        <v>213</v>
      </c>
      <c r="AU206" s="240" t="s">
        <v>84</v>
      </c>
      <c r="AY206" s="17" t="s">
        <v>211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7" t="s">
        <v>82</v>
      </c>
      <c r="BK206" s="241">
        <f>ROUND(I206*H206,2)</f>
        <v>0</v>
      </c>
      <c r="BL206" s="17" t="s">
        <v>310</v>
      </c>
      <c r="BM206" s="240" t="s">
        <v>2200</v>
      </c>
    </row>
    <row r="207" spans="1:65" s="2" customFormat="1" ht="16.5" customHeight="1">
      <c r="A207" s="38"/>
      <c r="B207" s="39"/>
      <c r="C207" s="228" t="s">
        <v>575</v>
      </c>
      <c r="D207" s="228" t="s">
        <v>213</v>
      </c>
      <c r="E207" s="229" t="s">
        <v>1673</v>
      </c>
      <c r="F207" s="230" t="s">
        <v>1674</v>
      </c>
      <c r="G207" s="231" t="s">
        <v>292</v>
      </c>
      <c r="H207" s="232">
        <v>106</v>
      </c>
      <c r="I207" s="233"/>
      <c r="J207" s="234">
        <f>ROUND(I207*H207,2)</f>
        <v>0</v>
      </c>
      <c r="K207" s="235"/>
      <c r="L207" s="44"/>
      <c r="M207" s="236" t="s">
        <v>1</v>
      </c>
      <c r="N207" s="237" t="s">
        <v>39</v>
      </c>
      <c r="O207" s="91"/>
      <c r="P207" s="238">
        <f>O207*H207</f>
        <v>0</v>
      </c>
      <c r="Q207" s="238">
        <v>0.001</v>
      </c>
      <c r="R207" s="238">
        <f>Q207*H207</f>
        <v>0.106</v>
      </c>
      <c r="S207" s="238">
        <v>0.00031</v>
      </c>
      <c r="T207" s="239">
        <f>S207*H207</f>
        <v>0.03286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310</v>
      </c>
      <c r="AT207" s="240" t="s">
        <v>213</v>
      </c>
      <c r="AU207" s="240" t="s">
        <v>84</v>
      </c>
      <c r="AY207" s="17" t="s">
        <v>211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82</v>
      </c>
      <c r="BK207" s="241">
        <f>ROUND(I207*H207,2)</f>
        <v>0</v>
      </c>
      <c r="BL207" s="17" t="s">
        <v>310</v>
      </c>
      <c r="BM207" s="240" t="s">
        <v>2201</v>
      </c>
    </row>
    <row r="208" spans="1:65" s="2" customFormat="1" ht="24.15" customHeight="1">
      <c r="A208" s="38"/>
      <c r="B208" s="39"/>
      <c r="C208" s="228" t="s">
        <v>580</v>
      </c>
      <c r="D208" s="228" t="s">
        <v>213</v>
      </c>
      <c r="E208" s="229" t="s">
        <v>1676</v>
      </c>
      <c r="F208" s="230" t="s">
        <v>1677</v>
      </c>
      <c r="G208" s="231" t="s">
        <v>292</v>
      </c>
      <c r="H208" s="232">
        <v>106</v>
      </c>
      <c r="I208" s="233"/>
      <c r="J208" s="234">
        <f>ROUND(I208*H208,2)</f>
        <v>0</v>
      </c>
      <c r="K208" s="235"/>
      <c r="L208" s="44"/>
      <c r="M208" s="236" t="s">
        <v>1</v>
      </c>
      <c r="N208" s="237" t="s">
        <v>39</v>
      </c>
      <c r="O208" s="91"/>
      <c r="P208" s="238">
        <f>O208*H208</f>
        <v>0</v>
      </c>
      <c r="Q208" s="238">
        <v>0.0002</v>
      </c>
      <c r="R208" s="238">
        <f>Q208*H208</f>
        <v>0.0212</v>
      </c>
      <c r="S208" s="238">
        <v>0</v>
      </c>
      <c r="T208" s="23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0" t="s">
        <v>310</v>
      </c>
      <c r="AT208" s="240" t="s">
        <v>213</v>
      </c>
      <c r="AU208" s="240" t="s">
        <v>84</v>
      </c>
      <c r="AY208" s="17" t="s">
        <v>211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7" t="s">
        <v>82</v>
      </c>
      <c r="BK208" s="241">
        <f>ROUND(I208*H208,2)</f>
        <v>0</v>
      </c>
      <c r="BL208" s="17" t="s">
        <v>310</v>
      </c>
      <c r="BM208" s="240" t="s">
        <v>2202</v>
      </c>
    </row>
    <row r="209" spans="1:65" s="2" customFormat="1" ht="24.15" customHeight="1">
      <c r="A209" s="38"/>
      <c r="B209" s="39"/>
      <c r="C209" s="228" t="s">
        <v>598</v>
      </c>
      <c r="D209" s="228" t="s">
        <v>213</v>
      </c>
      <c r="E209" s="229" t="s">
        <v>1676</v>
      </c>
      <c r="F209" s="230" t="s">
        <v>1677</v>
      </c>
      <c r="G209" s="231" t="s">
        <v>292</v>
      </c>
      <c r="H209" s="232">
        <v>106</v>
      </c>
      <c r="I209" s="233"/>
      <c r="J209" s="234">
        <f>ROUND(I209*H209,2)</f>
        <v>0</v>
      </c>
      <c r="K209" s="235"/>
      <c r="L209" s="44"/>
      <c r="M209" s="236" t="s">
        <v>1</v>
      </c>
      <c r="N209" s="237" t="s">
        <v>39</v>
      </c>
      <c r="O209" s="91"/>
      <c r="P209" s="238">
        <f>O209*H209</f>
        <v>0</v>
      </c>
      <c r="Q209" s="238">
        <v>0.0002</v>
      </c>
      <c r="R209" s="238">
        <f>Q209*H209</f>
        <v>0.0212</v>
      </c>
      <c r="S209" s="238">
        <v>0</v>
      </c>
      <c r="T209" s="23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310</v>
      </c>
      <c r="AT209" s="240" t="s">
        <v>213</v>
      </c>
      <c r="AU209" s="240" t="s">
        <v>84</v>
      </c>
      <c r="AY209" s="17" t="s">
        <v>211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7" t="s">
        <v>82</v>
      </c>
      <c r="BK209" s="241">
        <f>ROUND(I209*H209,2)</f>
        <v>0</v>
      </c>
      <c r="BL209" s="17" t="s">
        <v>310</v>
      </c>
      <c r="BM209" s="240" t="s">
        <v>2203</v>
      </c>
    </row>
    <row r="210" spans="1:65" s="2" customFormat="1" ht="24.15" customHeight="1">
      <c r="A210" s="38"/>
      <c r="B210" s="39"/>
      <c r="C210" s="228" t="s">
        <v>612</v>
      </c>
      <c r="D210" s="228" t="s">
        <v>213</v>
      </c>
      <c r="E210" s="229" t="s">
        <v>1680</v>
      </c>
      <c r="F210" s="230" t="s">
        <v>1681</v>
      </c>
      <c r="G210" s="231" t="s">
        <v>292</v>
      </c>
      <c r="H210" s="232">
        <v>106</v>
      </c>
      <c r="I210" s="233"/>
      <c r="J210" s="234">
        <f>ROUND(I210*H210,2)</f>
        <v>0</v>
      </c>
      <c r="K210" s="235"/>
      <c r="L210" s="44"/>
      <c r="M210" s="236" t="s">
        <v>1</v>
      </c>
      <c r="N210" s="237" t="s">
        <v>39</v>
      </c>
      <c r="O210" s="91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0" t="s">
        <v>1521</v>
      </c>
      <c r="AT210" s="240" t="s">
        <v>213</v>
      </c>
      <c r="AU210" s="240" t="s">
        <v>84</v>
      </c>
      <c r="AY210" s="17" t="s">
        <v>211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7" t="s">
        <v>82</v>
      </c>
      <c r="BK210" s="241">
        <f>ROUND(I210*H210,2)</f>
        <v>0</v>
      </c>
      <c r="BL210" s="17" t="s">
        <v>1521</v>
      </c>
      <c r="BM210" s="240" t="s">
        <v>2204</v>
      </c>
    </row>
    <row r="211" spans="1:65" s="2" customFormat="1" ht="16.5" customHeight="1">
      <c r="A211" s="38"/>
      <c r="B211" s="39"/>
      <c r="C211" s="228" t="s">
        <v>585</v>
      </c>
      <c r="D211" s="228" t="s">
        <v>213</v>
      </c>
      <c r="E211" s="229" t="s">
        <v>1683</v>
      </c>
      <c r="F211" s="230" t="s">
        <v>1684</v>
      </c>
      <c r="G211" s="231" t="s">
        <v>292</v>
      </c>
      <c r="H211" s="232">
        <v>106</v>
      </c>
      <c r="I211" s="233"/>
      <c r="J211" s="234">
        <f>ROUND(I211*H211,2)</f>
        <v>0</v>
      </c>
      <c r="K211" s="235"/>
      <c r="L211" s="44"/>
      <c r="M211" s="236" t="s">
        <v>1</v>
      </c>
      <c r="N211" s="237" t="s">
        <v>39</v>
      </c>
      <c r="O211" s="91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0" t="s">
        <v>1521</v>
      </c>
      <c r="AT211" s="240" t="s">
        <v>213</v>
      </c>
      <c r="AU211" s="240" t="s">
        <v>84</v>
      </c>
      <c r="AY211" s="17" t="s">
        <v>211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7" t="s">
        <v>82</v>
      </c>
      <c r="BK211" s="241">
        <f>ROUND(I211*H211,2)</f>
        <v>0</v>
      </c>
      <c r="BL211" s="17" t="s">
        <v>1521</v>
      </c>
      <c r="BM211" s="240" t="s">
        <v>2205</v>
      </c>
    </row>
    <row r="212" spans="1:65" s="2" customFormat="1" ht="16.5" customHeight="1">
      <c r="A212" s="38"/>
      <c r="B212" s="39"/>
      <c r="C212" s="228" t="s">
        <v>616</v>
      </c>
      <c r="D212" s="228" t="s">
        <v>213</v>
      </c>
      <c r="E212" s="229" t="s">
        <v>1686</v>
      </c>
      <c r="F212" s="230" t="s">
        <v>1687</v>
      </c>
      <c r="G212" s="231" t="s">
        <v>1520</v>
      </c>
      <c r="H212" s="232">
        <v>1</v>
      </c>
      <c r="I212" s="233"/>
      <c r="J212" s="234">
        <f>ROUND(I212*H212,2)</f>
        <v>0</v>
      </c>
      <c r="K212" s="235"/>
      <c r="L212" s="44"/>
      <c r="M212" s="236" t="s">
        <v>1</v>
      </c>
      <c r="N212" s="237" t="s">
        <v>39</v>
      </c>
      <c r="O212" s="91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0" t="s">
        <v>1521</v>
      </c>
      <c r="AT212" s="240" t="s">
        <v>213</v>
      </c>
      <c r="AU212" s="240" t="s">
        <v>84</v>
      </c>
      <c r="AY212" s="17" t="s">
        <v>211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7" t="s">
        <v>82</v>
      </c>
      <c r="BK212" s="241">
        <f>ROUND(I212*H212,2)</f>
        <v>0</v>
      </c>
      <c r="BL212" s="17" t="s">
        <v>1521</v>
      </c>
      <c r="BM212" s="240" t="s">
        <v>2206</v>
      </c>
    </row>
    <row r="213" spans="1:63" s="12" customFormat="1" ht="25.9" customHeight="1">
      <c r="A213" s="12"/>
      <c r="B213" s="212"/>
      <c r="C213" s="213"/>
      <c r="D213" s="214" t="s">
        <v>73</v>
      </c>
      <c r="E213" s="215" t="s">
        <v>1689</v>
      </c>
      <c r="F213" s="215" t="s">
        <v>1690</v>
      </c>
      <c r="G213" s="213"/>
      <c r="H213" s="213"/>
      <c r="I213" s="216"/>
      <c r="J213" s="217">
        <f>BK213</f>
        <v>0</v>
      </c>
      <c r="K213" s="213"/>
      <c r="L213" s="218"/>
      <c r="M213" s="219"/>
      <c r="N213" s="220"/>
      <c r="O213" s="220"/>
      <c r="P213" s="221">
        <f>P214</f>
        <v>0</v>
      </c>
      <c r="Q213" s="220"/>
      <c r="R213" s="221">
        <f>R214</f>
        <v>0</v>
      </c>
      <c r="S213" s="220"/>
      <c r="T213" s="222">
        <f>T214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3" t="s">
        <v>217</v>
      </c>
      <c r="AT213" s="224" t="s">
        <v>73</v>
      </c>
      <c r="AU213" s="224" t="s">
        <v>74</v>
      </c>
      <c r="AY213" s="223" t="s">
        <v>211</v>
      </c>
      <c r="BK213" s="225">
        <f>BK214</f>
        <v>0</v>
      </c>
    </row>
    <row r="214" spans="1:63" s="12" customFormat="1" ht="22.8" customHeight="1">
      <c r="A214" s="12"/>
      <c r="B214" s="212"/>
      <c r="C214" s="213"/>
      <c r="D214" s="214" t="s">
        <v>73</v>
      </c>
      <c r="E214" s="226" t="s">
        <v>1691</v>
      </c>
      <c r="F214" s="226" t="s">
        <v>1692</v>
      </c>
      <c r="G214" s="213"/>
      <c r="H214" s="213"/>
      <c r="I214" s="216"/>
      <c r="J214" s="227">
        <f>BK214</f>
        <v>0</v>
      </c>
      <c r="K214" s="213"/>
      <c r="L214" s="218"/>
      <c r="M214" s="219"/>
      <c r="N214" s="220"/>
      <c r="O214" s="220"/>
      <c r="P214" s="221">
        <f>SUM(P215:P218)</f>
        <v>0</v>
      </c>
      <c r="Q214" s="220"/>
      <c r="R214" s="221">
        <f>SUM(R215:R218)</f>
        <v>0</v>
      </c>
      <c r="S214" s="220"/>
      <c r="T214" s="222">
        <f>SUM(T215:T218)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3" t="s">
        <v>217</v>
      </c>
      <c r="AT214" s="224" t="s">
        <v>73</v>
      </c>
      <c r="AU214" s="224" t="s">
        <v>82</v>
      </c>
      <c r="AY214" s="223" t="s">
        <v>211</v>
      </c>
      <c r="BK214" s="225">
        <f>SUM(BK215:BK218)</f>
        <v>0</v>
      </c>
    </row>
    <row r="215" spans="1:65" s="2" customFormat="1" ht="55.5" customHeight="1">
      <c r="A215" s="38"/>
      <c r="B215" s="39"/>
      <c r="C215" s="228" t="s">
        <v>620</v>
      </c>
      <c r="D215" s="228" t="s">
        <v>213</v>
      </c>
      <c r="E215" s="229" t="s">
        <v>2207</v>
      </c>
      <c r="F215" s="230" t="s">
        <v>2208</v>
      </c>
      <c r="G215" s="231" t="s">
        <v>1520</v>
      </c>
      <c r="H215" s="232">
        <v>1</v>
      </c>
      <c r="I215" s="233"/>
      <c r="J215" s="234">
        <f>ROUND(I215*H215,2)</f>
        <v>0</v>
      </c>
      <c r="K215" s="235"/>
      <c r="L215" s="44"/>
      <c r="M215" s="236" t="s">
        <v>1</v>
      </c>
      <c r="N215" s="237" t="s">
        <v>39</v>
      </c>
      <c r="O215" s="91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0" t="s">
        <v>1521</v>
      </c>
      <c r="AT215" s="240" t="s">
        <v>213</v>
      </c>
      <c r="AU215" s="240" t="s">
        <v>84</v>
      </c>
      <c r="AY215" s="17" t="s">
        <v>211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7" t="s">
        <v>82</v>
      </c>
      <c r="BK215" s="241">
        <f>ROUND(I215*H215,2)</f>
        <v>0</v>
      </c>
      <c r="BL215" s="17" t="s">
        <v>1521</v>
      </c>
      <c r="BM215" s="240" t="s">
        <v>2209</v>
      </c>
    </row>
    <row r="216" spans="1:65" s="2" customFormat="1" ht="16.5" customHeight="1">
      <c r="A216" s="38"/>
      <c r="B216" s="39"/>
      <c r="C216" s="228" t="s">
        <v>625</v>
      </c>
      <c r="D216" s="228" t="s">
        <v>213</v>
      </c>
      <c r="E216" s="229" t="s">
        <v>1995</v>
      </c>
      <c r="F216" s="230" t="s">
        <v>1996</v>
      </c>
      <c r="G216" s="231" t="s">
        <v>1520</v>
      </c>
      <c r="H216" s="232">
        <v>1</v>
      </c>
      <c r="I216" s="233"/>
      <c r="J216" s="234">
        <f>ROUND(I216*H216,2)</f>
        <v>0</v>
      </c>
      <c r="K216" s="235"/>
      <c r="L216" s="44"/>
      <c r="M216" s="236" t="s">
        <v>1</v>
      </c>
      <c r="N216" s="237" t="s">
        <v>39</v>
      </c>
      <c r="O216" s="91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0" t="s">
        <v>1521</v>
      </c>
      <c r="AT216" s="240" t="s">
        <v>213</v>
      </c>
      <c r="AU216" s="240" t="s">
        <v>84</v>
      </c>
      <c r="AY216" s="17" t="s">
        <v>211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7" t="s">
        <v>82</v>
      </c>
      <c r="BK216" s="241">
        <f>ROUND(I216*H216,2)</f>
        <v>0</v>
      </c>
      <c r="BL216" s="17" t="s">
        <v>1521</v>
      </c>
      <c r="BM216" s="240" t="s">
        <v>2210</v>
      </c>
    </row>
    <row r="217" spans="1:65" s="2" customFormat="1" ht="16.5" customHeight="1">
      <c r="A217" s="38"/>
      <c r="B217" s="39"/>
      <c r="C217" s="228" t="s">
        <v>631</v>
      </c>
      <c r="D217" s="228" t="s">
        <v>213</v>
      </c>
      <c r="E217" s="229" t="s">
        <v>2211</v>
      </c>
      <c r="F217" s="230" t="s">
        <v>2212</v>
      </c>
      <c r="G217" s="231" t="s">
        <v>1106</v>
      </c>
      <c r="H217" s="232">
        <v>4</v>
      </c>
      <c r="I217" s="233"/>
      <c r="J217" s="234">
        <f>ROUND(I217*H217,2)</f>
        <v>0</v>
      </c>
      <c r="K217" s="235"/>
      <c r="L217" s="44"/>
      <c r="M217" s="236" t="s">
        <v>1</v>
      </c>
      <c r="N217" s="237" t="s">
        <v>39</v>
      </c>
      <c r="O217" s="91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0" t="s">
        <v>1521</v>
      </c>
      <c r="AT217" s="240" t="s">
        <v>213</v>
      </c>
      <c r="AU217" s="240" t="s">
        <v>84</v>
      </c>
      <c r="AY217" s="17" t="s">
        <v>211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7" t="s">
        <v>82</v>
      </c>
      <c r="BK217" s="241">
        <f>ROUND(I217*H217,2)</f>
        <v>0</v>
      </c>
      <c r="BL217" s="17" t="s">
        <v>1521</v>
      </c>
      <c r="BM217" s="240" t="s">
        <v>2213</v>
      </c>
    </row>
    <row r="218" spans="1:65" s="2" customFormat="1" ht="16.5" customHeight="1">
      <c r="A218" s="38"/>
      <c r="B218" s="39"/>
      <c r="C218" s="228" t="s">
        <v>637</v>
      </c>
      <c r="D218" s="228" t="s">
        <v>213</v>
      </c>
      <c r="E218" s="229" t="s">
        <v>1696</v>
      </c>
      <c r="F218" s="230" t="s">
        <v>1697</v>
      </c>
      <c r="G218" s="231" t="s">
        <v>1520</v>
      </c>
      <c r="H218" s="232">
        <v>3</v>
      </c>
      <c r="I218" s="233"/>
      <c r="J218" s="234">
        <f>ROUND(I218*H218,2)</f>
        <v>0</v>
      </c>
      <c r="K218" s="235"/>
      <c r="L218" s="44"/>
      <c r="M218" s="292" t="s">
        <v>1</v>
      </c>
      <c r="N218" s="293" t="s">
        <v>39</v>
      </c>
      <c r="O218" s="294"/>
      <c r="P218" s="295">
        <f>O218*H218</f>
        <v>0</v>
      </c>
      <c r="Q218" s="295">
        <v>0</v>
      </c>
      <c r="R218" s="295">
        <f>Q218*H218</f>
        <v>0</v>
      </c>
      <c r="S218" s="295">
        <v>0</v>
      </c>
      <c r="T218" s="29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0" t="s">
        <v>1521</v>
      </c>
      <c r="AT218" s="240" t="s">
        <v>213</v>
      </c>
      <c r="AU218" s="240" t="s">
        <v>84</v>
      </c>
      <c r="AY218" s="17" t="s">
        <v>211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7" t="s">
        <v>82</v>
      </c>
      <c r="BK218" s="241">
        <f>ROUND(I218*H218,2)</f>
        <v>0</v>
      </c>
      <c r="BL218" s="17" t="s">
        <v>1521</v>
      </c>
      <c r="BM218" s="240" t="s">
        <v>2214</v>
      </c>
    </row>
    <row r="219" spans="1:31" s="2" customFormat="1" ht="6.95" customHeight="1">
      <c r="A219" s="38"/>
      <c r="B219" s="66"/>
      <c r="C219" s="67"/>
      <c r="D219" s="67"/>
      <c r="E219" s="67"/>
      <c r="F219" s="67"/>
      <c r="G219" s="67"/>
      <c r="H219" s="67"/>
      <c r="I219" s="67"/>
      <c r="J219" s="67"/>
      <c r="K219" s="67"/>
      <c r="L219" s="44"/>
      <c r="M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</row>
  </sheetData>
  <sheetProtection password="CC35" sheet="1" objects="1" scenarios="1" formatColumns="0" formatRows="0" autoFilter="0"/>
  <autoFilter ref="C137:K21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2:12" ht="12">
      <c r="B8" s="20"/>
      <c r="D8" s="151" t="s">
        <v>164</v>
      </c>
      <c r="L8" s="20"/>
    </row>
    <row r="9" spans="2:12" s="1" customFormat="1" ht="16.5" customHeight="1">
      <c r="B9" s="20"/>
      <c r="E9" s="152" t="s">
        <v>1500</v>
      </c>
      <c r="F9" s="1"/>
      <c r="G9" s="1"/>
      <c r="H9" s="1"/>
      <c r="L9" s="20"/>
    </row>
    <row r="10" spans="2:12" s="1" customFormat="1" ht="12" customHeight="1">
      <c r="B10" s="20"/>
      <c r="D10" s="151" t="s">
        <v>1501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2144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1503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2215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2" t="s">
        <v>1</v>
      </c>
      <c r="G15" s="38"/>
      <c r="H15" s="38"/>
      <c r="I15" s="151" t="s">
        <v>19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2" t="s">
        <v>21</v>
      </c>
      <c r="G16" s="38"/>
      <c r="H16" s="38"/>
      <c r="I16" s="151" t="s">
        <v>22</v>
      </c>
      <c r="J16" s="154" t="str">
        <f>'Rekapitulace stavby'!AN8</f>
        <v>6. 12. 2023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2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2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2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2"/>
      <c r="G22" s="142"/>
      <c r="H22" s="142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2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2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2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2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2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2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ROUND(J132,2)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ROUND((SUM(BE132:BE146)),2)</f>
        <v>0</v>
      </c>
      <c r="G37" s="38"/>
      <c r="H37" s="38"/>
      <c r="I37" s="165">
        <v>0.21</v>
      </c>
      <c r="J37" s="164">
        <f>ROUND(((SUM(BE132:BE146))*I37),2)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40</v>
      </c>
      <c r="F38" s="164">
        <f>ROUND((SUM(BF132:BF146)),2)</f>
        <v>0</v>
      </c>
      <c r="G38" s="38"/>
      <c r="H38" s="38"/>
      <c r="I38" s="165">
        <v>0.12</v>
      </c>
      <c r="J38" s="164">
        <f>ROUND(((SUM(BF132:BF146))*I38),2)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41</v>
      </c>
      <c r="F39" s="164">
        <f>ROUND((SUM(BG132:BG146)),2)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42</v>
      </c>
      <c r="F40" s="164">
        <f>ROUND((SUM(BH132:BH146)),2)</f>
        <v>0</v>
      </c>
      <c r="G40" s="38"/>
      <c r="H40" s="38"/>
      <c r="I40" s="165">
        <v>0.12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43</v>
      </c>
      <c r="F41" s="164">
        <f>ROUND((SUM(BI132:BI146)),2)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164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1500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1501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7" t="s">
        <v>2144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1503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2300103-062 - Elektro - učebna jazyků m.č.1.14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Ivanovice na Hané, ul. Tyršova  218/4</v>
      </c>
      <c r="G93" s="40"/>
      <c r="H93" s="40"/>
      <c r="I93" s="32" t="s">
        <v>22</v>
      </c>
      <c r="J93" s="79" t="str">
        <f>IF(J16="","",J16)</f>
        <v>6. 12. 2023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167</v>
      </c>
      <c r="D98" s="186"/>
      <c r="E98" s="186"/>
      <c r="F98" s="186"/>
      <c r="G98" s="186"/>
      <c r="H98" s="186"/>
      <c r="I98" s="186"/>
      <c r="J98" s="187" t="s">
        <v>168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169</v>
      </c>
      <c r="D100" s="40"/>
      <c r="E100" s="40"/>
      <c r="F100" s="40"/>
      <c r="G100" s="40"/>
      <c r="H100" s="40"/>
      <c r="I100" s="40"/>
      <c r="J100" s="110">
        <f>J132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170</v>
      </c>
    </row>
    <row r="101" spans="1:31" s="9" customFormat="1" ht="24.95" customHeight="1">
      <c r="A101" s="9"/>
      <c r="B101" s="189"/>
      <c r="C101" s="190"/>
      <c r="D101" s="191" t="s">
        <v>171</v>
      </c>
      <c r="E101" s="192"/>
      <c r="F101" s="192"/>
      <c r="G101" s="192"/>
      <c r="H101" s="192"/>
      <c r="I101" s="192"/>
      <c r="J101" s="193">
        <f>J133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176</v>
      </c>
      <c r="E102" s="197"/>
      <c r="F102" s="197"/>
      <c r="G102" s="197"/>
      <c r="H102" s="197"/>
      <c r="I102" s="197"/>
      <c r="J102" s="198">
        <f>J134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9"/>
      <c r="C103" s="190"/>
      <c r="D103" s="191" t="s">
        <v>1700</v>
      </c>
      <c r="E103" s="192"/>
      <c r="F103" s="192"/>
      <c r="G103" s="192"/>
      <c r="H103" s="192"/>
      <c r="I103" s="192"/>
      <c r="J103" s="193">
        <f>J136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5"/>
      <c r="C104" s="133"/>
      <c r="D104" s="196" t="s">
        <v>1703</v>
      </c>
      <c r="E104" s="197"/>
      <c r="F104" s="197"/>
      <c r="G104" s="197"/>
      <c r="H104" s="197"/>
      <c r="I104" s="197"/>
      <c r="J104" s="198">
        <f>J137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1702</v>
      </c>
      <c r="E105" s="197"/>
      <c r="F105" s="197"/>
      <c r="G105" s="197"/>
      <c r="H105" s="197"/>
      <c r="I105" s="197"/>
      <c r="J105" s="198">
        <f>J139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1701</v>
      </c>
      <c r="E106" s="197"/>
      <c r="F106" s="197"/>
      <c r="G106" s="197"/>
      <c r="H106" s="197"/>
      <c r="I106" s="197"/>
      <c r="J106" s="198">
        <f>J141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9"/>
      <c r="C107" s="190"/>
      <c r="D107" s="191" t="s">
        <v>1704</v>
      </c>
      <c r="E107" s="192"/>
      <c r="F107" s="192"/>
      <c r="G107" s="192"/>
      <c r="H107" s="192"/>
      <c r="I107" s="192"/>
      <c r="J107" s="193">
        <f>J144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5"/>
      <c r="C108" s="133"/>
      <c r="D108" s="196" t="s">
        <v>1705</v>
      </c>
      <c r="E108" s="197"/>
      <c r="F108" s="197"/>
      <c r="G108" s="197"/>
      <c r="H108" s="197"/>
      <c r="I108" s="197"/>
      <c r="J108" s="198">
        <f>J145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196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25" customHeight="1">
      <c r="A118" s="38"/>
      <c r="B118" s="39"/>
      <c r="C118" s="40"/>
      <c r="D118" s="40"/>
      <c r="E118" s="184" t="str">
        <f>E7</f>
        <v>Rekonstrukce silno a slaboproudé instalace, WC pro imobilní - ZŠ Ivanovice na Hané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2:12" s="1" customFormat="1" ht="12" customHeight="1">
      <c r="B119" s="21"/>
      <c r="C119" s="32" t="s">
        <v>164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2:12" s="1" customFormat="1" ht="16.5" customHeight="1">
      <c r="B120" s="21"/>
      <c r="C120" s="22"/>
      <c r="D120" s="22"/>
      <c r="E120" s="184" t="s">
        <v>1500</v>
      </c>
      <c r="F120" s="22"/>
      <c r="G120" s="22"/>
      <c r="H120" s="22"/>
      <c r="I120" s="22"/>
      <c r="J120" s="22"/>
      <c r="K120" s="22"/>
      <c r="L120" s="20"/>
    </row>
    <row r="121" spans="2:12" s="1" customFormat="1" ht="12" customHeight="1">
      <c r="B121" s="21"/>
      <c r="C121" s="32" t="s">
        <v>1501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8"/>
      <c r="B122" s="39"/>
      <c r="C122" s="40"/>
      <c r="D122" s="40"/>
      <c r="E122" s="297" t="s">
        <v>2144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1503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E13</f>
        <v>2300103-062 - Elektro - učebna jazyků m.č.1.14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F16</f>
        <v xml:space="preserve">Ivanovice na Hané, ul. Tyršova  218/4</v>
      </c>
      <c r="G126" s="40"/>
      <c r="H126" s="40"/>
      <c r="I126" s="32" t="s">
        <v>22</v>
      </c>
      <c r="J126" s="79" t="str">
        <f>IF(J16="","",J16)</f>
        <v>6. 12. 2023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24</v>
      </c>
      <c r="D128" s="40"/>
      <c r="E128" s="40"/>
      <c r="F128" s="27" t="str">
        <f>E19</f>
        <v xml:space="preserve"> </v>
      </c>
      <c r="G128" s="40"/>
      <c r="H128" s="40"/>
      <c r="I128" s="32" t="s">
        <v>30</v>
      </c>
      <c r="J128" s="36" t="str">
        <f>E25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IF(E22="","",E22)</f>
        <v>Vyplň údaj</v>
      </c>
      <c r="G129" s="40"/>
      <c r="H129" s="40"/>
      <c r="I129" s="32" t="s">
        <v>32</v>
      </c>
      <c r="J129" s="36" t="str">
        <f>E28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00"/>
      <c r="B131" s="201"/>
      <c r="C131" s="202" t="s">
        <v>197</v>
      </c>
      <c r="D131" s="203" t="s">
        <v>59</v>
      </c>
      <c r="E131" s="203" t="s">
        <v>55</v>
      </c>
      <c r="F131" s="203" t="s">
        <v>56</v>
      </c>
      <c r="G131" s="203" t="s">
        <v>198</v>
      </c>
      <c r="H131" s="203" t="s">
        <v>199</v>
      </c>
      <c r="I131" s="203" t="s">
        <v>200</v>
      </c>
      <c r="J131" s="204" t="s">
        <v>168</v>
      </c>
      <c r="K131" s="205" t="s">
        <v>201</v>
      </c>
      <c r="L131" s="206"/>
      <c r="M131" s="100" t="s">
        <v>1</v>
      </c>
      <c r="N131" s="101" t="s">
        <v>38</v>
      </c>
      <c r="O131" s="101" t="s">
        <v>202</v>
      </c>
      <c r="P131" s="101" t="s">
        <v>203</v>
      </c>
      <c r="Q131" s="101" t="s">
        <v>204</v>
      </c>
      <c r="R131" s="101" t="s">
        <v>205</v>
      </c>
      <c r="S131" s="101" t="s">
        <v>206</v>
      </c>
      <c r="T131" s="102" t="s">
        <v>207</v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1:63" s="2" customFormat="1" ht="22.8" customHeight="1">
      <c r="A132" s="38"/>
      <c r="B132" s="39"/>
      <c r="C132" s="107" t="s">
        <v>208</v>
      </c>
      <c r="D132" s="40"/>
      <c r="E132" s="40"/>
      <c r="F132" s="40"/>
      <c r="G132" s="40"/>
      <c r="H132" s="40"/>
      <c r="I132" s="40"/>
      <c r="J132" s="207">
        <f>BK132</f>
        <v>0</v>
      </c>
      <c r="K132" s="40"/>
      <c r="L132" s="44"/>
      <c r="M132" s="103"/>
      <c r="N132" s="208"/>
      <c r="O132" s="104"/>
      <c r="P132" s="209">
        <f>P133+P136+P144</f>
        <v>0</v>
      </c>
      <c r="Q132" s="104"/>
      <c r="R132" s="209">
        <f>R133+R136+R144</f>
        <v>0</v>
      </c>
      <c r="S132" s="104"/>
      <c r="T132" s="210">
        <f>T133+T136+T144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73</v>
      </c>
      <c r="AU132" s="17" t="s">
        <v>170</v>
      </c>
      <c r="BK132" s="211">
        <f>BK133+BK136+BK144</f>
        <v>0</v>
      </c>
    </row>
    <row r="133" spans="1:63" s="12" customFormat="1" ht="25.9" customHeight="1">
      <c r="A133" s="12"/>
      <c r="B133" s="212"/>
      <c r="C133" s="213"/>
      <c r="D133" s="214" t="s">
        <v>73</v>
      </c>
      <c r="E133" s="215" t="s">
        <v>209</v>
      </c>
      <c r="F133" s="215" t="s">
        <v>210</v>
      </c>
      <c r="G133" s="213"/>
      <c r="H133" s="213"/>
      <c r="I133" s="216"/>
      <c r="J133" s="217">
        <f>BK133</f>
        <v>0</v>
      </c>
      <c r="K133" s="213"/>
      <c r="L133" s="218"/>
      <c r="M133" s="219"/>
      <c r="N133" s="220"/>
      <c r="O133" s="220"/>
      <c r="P133" s="221">
        <f>P134</f>
        <v>0</v>
      </c>
      <c r="Q133" s="220"/>
      <c r="R133" s="221">
        <f>R134</f>
        <v>0</v>
      </c>
      <c r="S133" s="220"/>
      <c r="T133" s="222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82</v>
      </c>
      <c r="AT133" s="224" t="s">
        <v>73</v>
      </c>
      <c r="AU133" s="224" t="s">
        <v>74</v>
      </c>
      <c r="AY133" s="223" t="s">
        <v>211</v>
      </c>
      <c r="BK133" s="225">
        <f>BK134</f>
        <v>0</v>
      </c>
    </row>
    <row r="134" spans="1:63" s="12" customFormat="1" ht="22.8" customHeight="1">
      <c r="A134" s="12"/>
      <c r="B134" s="212"/>
      <c r="C134" s="213"/>
      <c r="D134" s="214" t="s">
        <v>73</v>
      </c>
      <c r="E134" s="226" t="s">
        <v>264</v>
      </c>
      <c r="F134" s="226" t="s">
        <v>472</v>
      </c>
      <c r="G134" s="213"/>
      <c r="H134" s="213"/>
      <c r="I134" s="216"/>
      <c r="J134" s="227">
        <f>BK134</f>
        <v>0</v>
      </c>
      <c r="K134" s="213"/>
      <c r="L134" s="218"/>
      <c r="M134" s="219"/>
      <c r="N134" s="220"/>
      <c r="O134" s="220"/>
      <c r="P134" s="221">
        <f>P135</f>
        <v>0</v>
      </c>
      <c r="Q134" s="220"/>
      <c r="R134" s="221">
        <f>R135</f>
        <v>0</v>
      </c>
      <c r="S134" s="220"/>
      <c r="T134" s="222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82</v>
      </c>
      <c r="AT134" s="224" t="s">
        <v>73</v>
      </c>
      <c r="AU134" s="224" t="s">
        <v>82</v>
      </c>
      <c r="AY134" s="223" t="s">
        <v>211</v>
      </c>
      <c r="BK134" s="225">
        <f>BK135</f>
        <v>0</v>
      </c>
    </row>
    <row r="135" spans="1:65" s="2" customFormat="1" ht="33" customHeight="1">
      <c r="A135" s="38"/>
      <c r="B135" s="39"/>
      <c r="C135" s="228" t="s">
        <v>82</v>
      </c>
      <c r="D135" s="228" t="s">
        <v>213</v>
      </c>
      <c r="E135" s="229" t="s">
        <v>1706</v>
      </c>
      <c r="F135" s="230" t="s">
        <v>1707</v>
      </c>
      <c r="G135" s="231" t="s">
        <v>1708</v>
      </c>
      <c r="H135" s="232">
        <v>1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39</v>
      </c>
      <c r="O135" s="91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217</v>
      </c>
      <c r="AT135" s="240" t="s">
        <v>213</v>
      </c>
      <c r="AU135" s="240" t="s">
        <v>84</v>
      </c>
      <c r="AY135" s="17" t="s">
        <v>211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82</v>
      </c>
      <c r="BK135" s="241">
        <f>ROUND(I135*H135,2)</f>
        <v>0</v>
      </c>
      <c r="BL135" s="17" t="s">
        <v>217</v>
      </c>
      <c r="BM135" s="240" t="s">
        <v>2216</v>
      </c>
    </row>
    <row r="136" spans="1:63" s="12" customFormat="1" ht="25.9" customHeight="1">
      <c r="A136" s="12"/>
      <c r="B136" s="212"/>
      <c r="C136" s="213"/>
      <c r="D136" s="214" t="s">
        <v>73</v>
      </c>
      <c r="E136" s="215" t="s">
        <v>1710</v>
      </c>
      <c r="F136" s="215" t="s">
        <v>1711</v>
      </c>
      <c r="G136" s="213"/>
      <c r="H136" s="213"/>
      <c r="I136" s="216"/>
      <c r="J136" s="217">
        <f>BK136</f>
        <v>0</v>
      </c>
      <c r="K136" s="213"/>
      <c r="L136" s="218"/>
      <c r="M136" s="219"/>
      <c r="N136" s="220"/>
      <c r="O136" s="220"/>
      <c r="P136" s="221">
        <f>P137+P139+P141</f>
        <v>0</v>
      </c>
      <c r="Q136" s="220"/>
      <c r="R136" s="221">
        <f>R137+R139+R141</f>
        <v>0</v>
      </c>
      <c r="S136" s="220"/>
      <c r="T136" s="222">
        <f>T137+T139+T141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84</v>
      </c>
      <c r="AT136" s="224" t="s">
        <v>73</v>
      </c>
      <c r="AU136" s="224" t="s">
        <v>74</v>
      </c>
      <c r="AY136" s="223" t="s">
        <v>211</v>
      </c>
      <c r="BK136" s="225">
        <f>BK137+BK139+BK141</f>
        <v>0</v>
      </c>
    </row>
    <row r="137" spans="1:63" s="12" customFormat="1" ht="22.8" customHeight="1">
      <c r="A137" s="12"/>
      <c r="B137" s="212"/>
      <c r="C137" s="213"/>
      <c r="D137" s="214" t="s">
        <v>73</v>
      </c>
      <c r="E137" s="226" t="s">
        <v>1725</v>
      </c>
      <c r="F137" s="226" t="s">
        <v>1726</v>
      </c>
      <c r="G137" s="213"/>
      <c r="H137" s="213"/>
      <c r="I137" s="216"/>
      <c r="J137" s="227">
        <f>BK137</f>
        <v>0</v>
      </c>
      <c r="K137" s="213"/>
      <c r="L137" s="218"/>
      <c r="M137" s="219"/>
      <c r="N137" s="220"/>
      <c r="O137" s="220"/>
      <c r="P137" s="221">
        <f>P138</f>
        <v>0</v>
      </c>
      <c r="Q137" s="220"/>
      <c r="R137" s="221">
        <f>R138</f>
        <v>0</v>
      </c>
      <c r="S137" s="220"/>
      <c r="T137" s="222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84</v>
      </c>
      <c r="AT137" s="224" t="s">
        <v>73</v>
      </c>
      <c r="AU137" s="224" t="s">
        <v>82</v>
      </c>
      <c r="AY137" s="223" t="s">
        <v>211</v>
      </c>
      <c r="BK137" s="225">
        <f>BK138</f>
        <v>0</v>
      </c>
    </row>
    <row r="138" spans="1:65" s="2" customFormat="1" ht="49.05" customHeight="1">
      <c r="A138" s="38"/>
      <c r="B138" s="39"/>
      <c r="C138" s="228" t="s">
        <v>84</v>
      </c>
      <c r="D138" s="228" t="s">
        <v>213</v>
      </c>
      <c r="E138" s="229" t="s">
        <v>1727</v>
      </c>
      <c r="F138" s="230" t="s">
        <v>1728</v>
      </c>
      <c r="G138" s="231" t="s">
        <v>1106</v>
      </c>
      <c r="H138" s="232">
        <v>1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39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310</v>
      </c>
      <c r="AT138" s="240" t="s">
        <v>213</v>
      </c>
      <c r="AU138" s="240" t="s">
        <v>84</v>
      </c>
      <c r="AY138" s="17" t="s">
        <v>211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82</v>
      </c>
      <c r="BK138" s="241">
        <f>ROUND(I138*H138,2)</f>
        <v>0</v>
      </c>
      <c r="BL138" s="17" t="s">
        <v>310</v>
      </c>
      <c r="BM138" s="240" t="s">
        <v>2217</v>
      </c>
    </row>
    <row r="139" spans="1:63" s="12" customFormat="1" ht="22.8" customHeight="1">
      <c r="A139" s="12"/>
      <c r="B139" s="212"/>
      <c r="C139" s="213"/>
      <c r="D139" s="214" t="s">
        <v>73</v>
      </c>
      <c r="E139" s="226" t="s">
        <v>1720</v>
      </c>
      <c r="F139" s="226" t="s">
        <v>1721</v>
      </c>
      <c r="G139" s="213"/>
      <c r="H139" s="213"/>
      <c r="I139" s="216"/>
      <c r="J139" s="227">
        <f>BK139</f>
        <v>0</v>
      </c>
      <c r="K139" s="213"/>
      <c r="L139" s="218"/>
      <c r="M139" s="219"/>
      <c r="N139" s="220"/>
      <c r="O139" s="220"/>
      <c r="P139" s="221">
        <f>P140</f>
        <v>0</v>
      </c>
      <c r="Q139" s="220"/>
      <c r="R139" s="221">
        <f>R140</f>
        <v>0</v>
      </c>
      <c r="S139" s="220"/>
      <c r="T139" s="222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84</v>
      </c>
      <c r="AT139" s="224" t="s">
        <v>73</v>
      </c>
      <c r="AU139" s="224" t="s">
        <v>82</v>
      </c>
      <c r="AY139" s="223" t="s">
        <v>211</v>
      </c>
      <c r="BK139" s="225">
        <f>BK140</f>
        <v>0</v>
      </c>
    </row>
    <row r="140" spans="1:65" s="2" customFormat="1" ht="49.05" customHeight="1">
      <c r="A140" s="38"/>
      <c r="B140" s="39"/>
      <c r="C140" s="228" t="s">
        <v>94</v>
      </c>
      <c r="D140" s="228" t="s">
        <v>213</v>
      </c>
      <c r="E140" s="229" t="s">
        <v>1722</v>
      </c>
      <c r="F140" s="230" t="s">
        <v>1723</v>
      </c>
      <c r="G140" s="231" t="s">
        <v>1106</v>
      </c>
      <c r="H140" s="232">
        <v>1</v>
      </c>
      <c r="I140" s="233"/>
      <c r="J140" s="234">
        <f>ROUND(I140*H140,2)</f>
        <v>0</v>
      </c>
      <c r="K140" s="235"/>
      <c r="L140" s="44"/>
      <c r="M140" s="236" t="s">
        <v>1</v>
      </c>
      <c r="N140" s="237" t="s">
        <v>39</v>
      </c>
      <c r="O140" s="91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310</v>
      </c>
      <c r="AT140" s="240" t="s">
        <v>213</v>
      </c>
      <c r="AU140" s="240" t="s">
        <v>84</v>
      </c>
      <c r="AY140" s="17" t="s">
        <v>211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82</v>
      </c>
      <c r="BK140" s="241">
        <f>ROUND(I140*H140,2)</f>
        <v>0</v>
      </c>
      <c r="BL140" s="17" t="s">
        <v>310</v>
      </c>
      <c r="BM140" s="240" t="s">
        <v>2218</v>
      </c>
    </row>
    <row r="141" spans="1:63" s="12" customFormat="1" ht="22.8" customHeight="1">
      <c r="A141" s="12"/>
      <c r="B141" s="212"/>
      <c r="C141" s="213"/>
      <c r="D141" s="214" t="s">
        <v>73</v>
      </c>
      <c r="E141" s="226" t="s">
        <v>1712</v>
      </c>
      <c r="F141" s="226" t="s">
        <v>1713</v>
      </c>
      <c r="G141" s="213"/>
      <c r="H141" s="213"/>
      <c r="I141" s="216"/>
      <c r="J141" s="227">
        <f>BK141</f>
        <v>0</v>
      </c>
      <c r="K141" s="213"/>
      <c r="L141" s="218"/>
      <c r="M141" s="219"/>
      <c r="N141" s="220"/>
      <c r="O141" s="220"/>
      <c r="P141" s="221">
        <f>SUM(P142:P143)</f>
        <v>0</v>
      </c>
      <c r="Q141" s="220"/>
      <c r="R141" s="221">
        <f>SUM(R142:R143)</f>
        <v>0</v>
      </c>
      <c r="S141" s="220"/>
      <c r="T141" s="222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3" t="s">
        <v>82</v>
      </c>
      <c r="AT141" s="224" t="s">
        <v>73</v>
      </c>
      <c r="AU141" s="224" t="s">
        <v>82</v>
      </c>
      <c r="AY141" s="223" t="s">
        <v>211</v>
      </c>
      <c r="BK141" s="225">
        <f>SUM(BK142:BK143)</f>
        <v>0</v>
      </c>
    </row>
    <row r="142" spans="1:65" s="2" customFormat="1" ht="37.8" customHeight="1">
      <c r="A142" s="38"/>
      <c r="B142" s="39"/>
      <c r="C142" s="228" t="s">
        <v>217</v>
      </c>
      <c r="D142" s="228" t="s">
        <v>213</v>
      </c>
      <c r="E142" s="229" t="s">
        <v>1714</v>
      </c>
      <c r="F142" s="230" t="s">
        <v>1715</v>
      </c>
      <c r="G142" s="231" t="s">
        <v>1106</v>
      </c>
      <c r="H142" s="232">
        <v>1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39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217</v>
      </c>
      <c r="AT142" s="240" t="s">
        <v>213</v>
      </c>
      <c r="AU142" s="240" t="s">
        <v>84</v>
      </c>
      <c r="AY142" s="17" t="s">
        <v>211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82</v>
      </c>
      <c r="BK142" s="241">
        <f>ROUND(I142*H142,2)</f>
        <v>0</v>
      </c>
      <c r="BL142" s="17" t="s">
        <v>217</v>
      </c>
      <c r="BM142" s="240" t="s">
        <v>2219</v>
      </c>
    </row>
    <row r="143" spans="1:65" s="2" customFormat="1" ht="66.75" customHeight="1">
      <c r="A143" s="38"/>
      <c r="B143" s="39"/>
      <c r="C143" s="280" t="s">
        <v>239</v>
      </c>
      <c r="D143" s="280" t="s">
        <v>258</v>
      </c>
      <c r="E143" s="281" t="s">
        <v>1717</v>
      </c>
      <c r="F143" s="282" t="s">
        <v>1718</v>
      </c>
      <c r="G143" s="283" t="s">
        <v>274</v>
      </c>
      <c r="H143" s="284">
        <v>15</v>
      </c>
      <c r="I143" s="285"/>
      <c r="J143" s="286">
        <f>ROUND(I143*H143,2)</f>
        <v>0</v>
      </c>
      <c r="K143" s="287"/>
      <c r="L143" s="288"/>
      <c r="M143" s="289" t="s">
        <v>1</v>
      </c>
      <c r="N143" s="290" t="s">
        <v>39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257</v>
      </c>
      <c r="AT143" s="240" t="s">
        <v>258</v>
      </c>
      <c r="AU143" s="240" t="s">
        <v>84</v>
      </c>
      <c r="AY143" s="17" t="s">
        <v>211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82</v>
      </c>
      <c r="BK143" s="241">
        <f>ROUND(I143*H143,2)</f>
        <v>0</v>
      </c>
      <c r="BL143" s="17" t="s">
        <v>217</v>
      </c>
      <c r="BM143" s="240" t="s">
        <v>2220</v>
      </c>
    </row>
    <row r="144" spans="1:63" s="12" customFormat="1" ht="25.9" customHeight="1">
      <c r="A144" s="12"/>
      <c r="B144" s="212"/>
      <c r="C144" s="213"/>
      <c r="D144" s="214" t="s">
        <v>73</v>
      </c>
      <c r="E144" s="215" t="s">
        <v>1730</v>
      </c>
      <c r="F144" s="215" t="s">
        <v>1731</v>
      </c>
      <c r="G144" s="213"/>
      <c r="H144" s="213"/>
      <c r="I144" s="216"/>
      <c r="J144" s="217">
        <f>BK144</f>
        <v>0</v>
      </c>
      <c r="K144" s="213"/>
      <c r="L144" s="218"/>
      <c r="M144" s="219"/>
      <c r="N144" s="220"/>
      <c r="O144" s="220"/>
      <c r="P144" s="221">
        <f>P145</f>
        <v>0</v>
      </c>
      <c r="Q144" s="220"/>
      <c r="R144" s="221">
        <f>R145</f>
        <v>0</v>
      </c>
      <c r="S144" s="220"/>
      <c r="T144" s="222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3" t="s">
        <v>82</v>
      </c>
      <c r="AT144" s="224" t="s">
        <v>73</v>
      </c>
      <c r="AU144" s="224" t="s">
        <v>74</v>
      </c>
      <c r="AY144" s="223" t="s">
        <v>211</v>
      </c>
      <c r="BK144" s="225">
        <f>BK145</f>
        <v>0</v>
      </c>
    </row>
    <row r="145" spans="1:63" s="12" customFormat="1" ht="22.8" customHeight="1">
      <c r="A145" s="12"/>
      <c r="B145" s="212"/>
      <c r="C145" s="213"/>
      <c r="D145" s="214" t="s">
        <v>73</v>
      </c>
      <c r="E145" s="226" t="s">
        <v>1732</v>
      </c>
      <c r="F145" s="226" t="s">
        <v>1733</v>
      </c>
      <c r="G145" s="213"/>
      <c r="H145" s="213"/>
      <c r="I145" s="216"/>
      <c r="J145" s="227">
        <f>BK145</f>
        <v>0</v>
      </c>
      <c r="K145" s="213"/>
      <c r="L145" s="218"/>
      <c r="M145" s="219"/>
      <c r="N145" s="220"/>
      <c r="O145" s="220"/>
      <c r="P145" s="221">
        <f>P146</f>
        <v>0</v>
      </c>
      <c r="Q145" s="220"/>
      <c r="R145" s="221">
        <f>R146</f>
        <v>0</v>
      </c>
      <c r="S145" s="220"/>
      <c r="T145" s="222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3" t="s">
        <v>82</v>
      </c>
      <c r="AT145" s="224" t="s">
        <v>73</v>
      </c>
      <c r="AU145" s="224" t="s">
        <v>82</v>
      </c>
      <c r="AY145" s="223" t="s">
        <v>211</v>
      </c>
      <c r="BK145" s="225">
        <f>BK146</f>
        <v>0</v>
      </c>
    </row>
    <row r="146" spans="1:65" s="2" customFormat="1" ht="24.15" customHeight="1">
      <c r="A146" s="38"/>
      <c r="B146" s="39"/>
      <c r="C146" s="228" t="s">
        <v>244</v>
      </c>
      <c r="D146" s="228" t="s">
        <v>213</v>
      </c>
      <c r="E146" s="229" t="s">
        <v>1734</v>
      </c>
      <c r="F146" s="230" t="s">
        <v>1735</v>
      </c>
      <c r="G146" s="231" t="s">
        <v>274</v>
      </c>
      <c r="H146" s="232">
        <v>1</v>
      </c>
      <c r="I146" s="233"/>
      <c r="J146" s="234">
        <f>ROUND(I146*H146,2)</f>
        <v>0</v>
      </c>
      <c r="K146" s="235"/>
      <c r="L146" s="44"/>
      <c r="M146" s="292" t="s">
        <v>1</v>
      </c>
      <c r="N146" s="293" t="s">
        <v>39</v>
      </c>
      <c r="O146" s="294"/>
      <c r="P146" s="295">
        <f>O146*H146</f>
        <v>0</v>
      </c>
      <c r="Q146" s="295">
        <v>0</v>
      </c>
      <c r="R146" s="295">
        <f>Q146*H146</f>
        <v>0</v>
      </c>
      <c r="S146" s="295">
        <v>0</v>
      </c>
      <c r="T146" s="29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217</v>
      </c>
      <c r="AT146" s="240" t="s">
        <v>213</v>
      </c>
      <c r="AU146" s="240" t="s">
        <v>84</v>
      </c>
      <c r="AY146" s="17" t="s">
        <v>211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82</v>
      </c>
      <c r="BK146" s="241">
        <f>ROUND(I146*H146,2)</f>
        <v>0</v>
      </c>
      <c r="BL146" s="17" t="s">
        <v>217</v>
      </c>
      <c r="BM146" s="240" t="s">
        <v>2221</v>
      </c>
    </row>
    <row r="147" spans="1:31" s="2" customFormat="1" ht="6.95" customHeight="1">
      <c r="A147" s="38"/>
      <c r="B147" s="66"/>
      <c r="C147" s="67"/>
      <c r="D147" s="67"/>
      <c r="E147" s="67"/>
      <c r="F147" s="67"/>
      <c r="G147" s="67"/>
      <c r="H147" s="67"/>
      <c r="I147" s="67"/>
      <c r="J147" s="67"/>
      <c r="K147" s="67"/>
      <c r="L147" s="44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sheetProtection password="CC35" sheet="1" objects="1" scenarios="1" formatColumns="0" formatRows="0" autoFilter="0"/>
  <autoFilter ref="C131:K14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2:12" ht="12">
      <c r="B8" s="20"/>
      <c r="D8" s="151" t="s">
        <v>164</v>
      </c>
      <c r="L8" s="20"/>
    </row>
    <row r="9" spans="2:12" s="1" customFormat="1" ht="16.5" customHeight="1">
      <c r="B9" s="20"/>
      <c r="E9" s="152" t="s">
        <v>1500</v>
      </c>
      <c r="F9" s="1"/>
      <c r="G9" s="1"/>
      <c r="H9" s="1"/>
      <c r="L9" s="20"/>
    </row>
    <row r="10" spans="2:12" s="1" customFormat="1" ht="12" customHeight="1">
      <c r="B10" s="20"/>
      <c r="D10" s="151" t="s">
        <v>1501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2222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1503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2223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2" t="s">
        <v>1</v>
      </c>
      <c r="G15" s="38"/>
      <c r="H15" s="38"/>
      <c r="I15" s="151" t="s">
        <v>19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2" t="s">
        <v>21</v>
      </c>
      <c r="G16" s="38"/>
      <c r="H16" s="38"/>
      <c r="I16" s="151" t="s">
        <v>22</v>
      </c>
      <c r="J16" s="154" t="str">
        <f>'Rekapitulace stavby'!AN8</f>
        <v>6. 12. 2023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2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2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2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2"/>
      <c r="G22" s="142"/>
      <c r="H22" s="142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2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2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2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2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2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2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ROUND((SUM(BE138:BE218)),2)</f>
        <v>0</v>
      </c>
      <c r="G37" s="38"/>
      <c r="H37" s="38"/>
      <c r="I37" s="165">
        <v>0.21</v>
      </c>
      <c r="J37" s="164">
        <f>ROUND(((SUM(BE138:BE218))*I37),2)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40</v>
      </c>
      <c r="F38" s="164">
        <f>ROUND((SUM(BF138:BF218)),2)</f>
        <v>0</v>
      </c>
      <c r="G38" s="38"/>
      <c r="H38" s="38"/>
      <c r="I38" s="165">
        <v>0.12</v>
      </c>
      <c r="J38" s="164">
        <f>ROUND(((SUM(BF138:BF218))*I38),2)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41</v>
      </c>
      <c r="F39" s="164">
        <f>ROUND((SUM(BG138:BG218)),2)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42</v>
      </c>
      <c r="F40" s="164">
        <f>ROUND((SUM(BH138:BH218)),2)</f>
        <v>0</v>
      </c>
      <c r="G40" s="38"/>
      <c r="H40" s="38"/>
      <c r="I40" s="165">
        <v>0.12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43</v>
      </c>
      <c r="F41" s="164">
        <f>ROUND((SUM(BI138:BI218)),2)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164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1500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1501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7" t="s">
        <v>2222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1503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2300103-081 - Stavební část - učebna chemie m.č.2.10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Ivanovice na Hané, ul. Tyršova  218/4</v>
      </c>
      <c r="G93" s="40"/>
      <c r="H93" s="40"/>
      <c r="I93" s="32" t="s">
        <v>22</v>
      </c>
      <c r="J93" s="79" t="str">
        <f>IF(J16="","",J16)</f>
        <v>6. 12. 2023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167</v>
      </c>
      <c r="D98" s="186"/>
      <c r="E98" s="186"/>
      <c r="F98" s="186"/>
      <c r="G98" s="186"/>
      <c r="H98" s="186"/>
      <c r="I98" s="186"/>
      <c r="J98" s="187" t="s">
        <v>168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169</v>
      </c>
      <c r="D100" s="40"/>
      <c r="E100" s="40"/>
      <c r="F100" s="40"/>
      <c r="G100" s="40"/>
      <c r="H100" s="40"/>
      <c r="I100" s="40"/>
      <c r="J100" s="110">
        <f>J138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170</v>
      </c>
    </row>
    <row r="101" spans="1:31" s="9" customFormat="1" ht="24.95" customHeight="1">
      <c r="A101" s="9"/>
      <c r="B101" s="189"/>
      <c r="C101" s="190"/>
      <c r="D101" s="191" t="s">
        <v>171</v>
      </c>
      <c r="E101" s="192"/>
      <c r="F101" s="192"/>
      <c r="G101" s="192"/>
      <c r="H101" s="192"/>
      <c r="I101" s="192"/>
      <c r="J101" s="193">
        <f>J139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175</v>
      </c>
      <c r="E102" s="197"/>
      <c r="F102" s="197"/>
      <c r="G102" s="197"/>
      <c r="H102" s="197"/>
      <c r="I102" s="197"/>
      <c r="J102" s="198">
        <f>J140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176</v>
      </c>
      <c r="E103" s="197"/>
      <c r="F103" s="197"/>
      <c r="G103" s="197"/>
      <c r="H103" s="197"/>
      <c r="I103" s="197"/>
      <c r="J103" s="198">
        <f>J142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177</v>
      </c>
      <c r="E104" s="197"/>
      <c r="F104" s="197"/>
      <c r="G104" s="197"/>
      <c r="H104" s="197"/>
      <c r="I104" s="197"/>
      <c r="J104" s="198">
        <f>J147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9"/>
      <c r="C105" s="190"/>
      <c r="D105" s="191" t="s">
        <v>179</v>
      </c>
      <c r="E105" s="192"/>
      <c r="F105" s="192"/>
      <c r="G105" s="192"/>
      <c r="H105" s="192"/>
      <c r="I105" s="192"/>
      <c r="J105" s="193">
        <f>J152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5"/>
      <c r="C106" s="133"/>
      <c r="D106" s="196" t="s">
        <v>185</v>
      </c>
      <c r="E106" s="197"/>
      <c r="F106" s="197"/>
      <c r="G106" s="197"/>
      <c r="H106" s="197"/>
      <c r="I106" s="197"/>
      <c r="J106" s="198">
        <f>J153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1505</v>
      </c>
      <c r="E107" s="197"/>
      <c r="F107" s="197"/>
      <c r="G107" s="197"/>
      <c r="H107" s="197"/>
      <c r="I107" s="197"/>
      <c r="J107" s="198">
        <f>J158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187</v>
      </c>
      <c r="E108" s="197"/>
      <c r="F108" s="197"/>
      <c r="G108" s="197"/>
      <c r="H108" s="197"/>
      <c r="I108" s="197"/>
      <c r="J108" s="198">
        <f>J162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1506</v>
      </c>
      <c r="E109" s="197"/>
      <c r="F109" s="197"/>
      <c r="G109" s="197"/>
      <c r="H109" s="197"/>
      <c r="I109" s="197"/>
      <c r="J109" s="198">
        <f>J178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190</v>
      </c>
      <c r="E110" s="197"/>
      <c r="F110" s="197"/>
      <c r="G110" s="197"/>
      <c r="H110" s="197"/>
      <c r="I110" s="197"/>
      <c r="J110" s="198">
        <f>J192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3"/>
      <c r="D111" s="196" t="s">
        <v>191</v>
      </c>
      <c r="E111" s="197"/>
      <c r="F111" s="197"/>
      <c r="G111" s="197"/>
      <c r="H111" s="197"/>
      <c r="I111" s="197"/>
      <c r="J111" s="198">
        <f>J199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3"/>
      <c r="D112" s="196" t="s">
        <v>192</v>
      </c>
      <c r="E112" s="197"/>
      <c r="F112" s="197"/>
      <c r="G112" s="197"/>
      <c r="H112" s="197"/>
      <c r="I112" s="197"/>
      <c r="J112" s="198">
        <f>J204</f>
        <v>0</v>
      </c>
      <c r="K112" s="133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89"/>
      <c r="C113" s="190"/>
      <c r="D113" s="191" t="s">
        <v>1507</v>
      </c>
      <c r="E113" s="192"/>
      <c r="F113" s="192"/>
      <c r="G113" s="192"/>
      <c r="H113" s="192"/>
      <c r="I113" s="192"/>
      <c r="J113" s="193">
        <f>J213</f>
        <v>0</v>
      </c>
      <c r="K113" s="190"/>
      <c r="L113" s="194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95"/>
      <c r="C114" s="133"/>
      <c r="D114" s="196" t="s">
        <v>1508</v>
      </c>
      <c r="E114" s="197"/>
      <c r="F114" s="197"/>
      <c r="G114" s="197"/>
      <c r="H114" s="197"/>
      <c r="I114" s="197"/>
      <c r="J114" s="198">
        <f>J214</f>
        <v>0</v>
      </c>
      <c r="K114" s="133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196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25" customHeight="1">
      <c r="A124" s="38"/>
      <c r="B124" s="39"/>
      <c r="C124" s="40"/>
      <c r="D124" s="40"/>
      <c r="E124" s="184" t="str">
        <f>E7</f>
        <v>Rekonstrukce silno a slaboproudé instalace, WC pro imobilní - ZŠ Ivanovice na Hané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2:12" s="1" customFormat="1" ht="12" customHeight="1">
      <c r="B125" s="21"/>
      <c r="C125" s="32" t="s">
        <v>164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2:12" s="1" customFormat="1" ht="16.5" customHeight="1">
      <c r="B126" s="21"/>
      <c r="C126" s="22"/>
      <c r="D126" s="22"/>
      <c r="E126" s="184" t="s">
        <v>1500</v>
      </c>
      <c r="F126" s="22"/>
      <c r="G126" s="22"/>
      <c r="H126" s="22"/>
      <c r="I126" s="22"/>
      <c r="J126" s="22"/>
      <c r="K126" s="22"/>
      <c r="L126" s="20"/>
    </row>
    <row r="127" spans="2:12" s="1" customFormat="1" ht="12" customHeight="1">
      <c r="B127" s="21"/>
      <c r="C127" s="32" t="s">
        <v>1501</v>
      </c>
      <c r="D127" s="22"/>
      <c r="E127" s="22"/>
      <c r="F127" s="22"/>
      <c r="G127" s="22"/>
      <c r="H127" s="22"/>
      <c r="I127" s="22"/>
      <c r="J127" s="22"/>
      <c r="K127" s="22"/>
      <c r="L127" s="20"/>
    </row>
    <row r="128" spans="1:31" s="2" customFormat="1" ht="16.5" customHeight="1">
      <c r="A128" s="38"/>
      <c r="B128" s="39"/>
      <c r="C128" s="40"/>
      <c r="D128" s="40"/>
      <c r="E128" s="297" t="s">
        <v>2222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1503</v>
      </c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40"/>
      <c r="D130" s="40"/>
      <c r="E130" s="76" t="str">
        <f>E13</f>
        <v>2300103-081 - Stavební část - učebna chemie m.č.2.10</v>
      </c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20</v>
      </c>
      <c r="D132" s="40"/>
      <c r="E132" s="40"/>
      <c r="F132" s="27" t="str">
        <f>F16</f>
        <v xml:space="preserve">Ivanovice na Hané, ul. Tyršova  218/4</v>
      </c>
      <c r="G132" s="40"/>
      <c r="H132" s="40"/>
      <c r="I132" s="32" t="s">
        <v>22</v>
      </c>
      <c r="J132" s="79" t="str">
        <f>IF(J16="","",J16)</f>
        <v>6. 12. 2023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24</v>
      </c>
      <c r="D134" s="40"/>
      <c r="E134" s="40"/>
      <c r="F134" s="27" t="str">
        <f>E19</f>
        <v xml:space="preserve"> </v>
      </c>
      <c r="G134" s="40"/>
      <c r="H134" s="40"/>
      <c r="I134" s="32" t="s">
        <v>30</v>
      </c>
      <c r="J134" s="36" t="str">
        <f>E25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28</v>
      </c>
      <c r="D135" s="40"/>
      <c r="E135" s="40"/>
      <c r="F135" s="27" t="str">
        <f>IF(E22="","",E22)</f>
        <v>Vyplň údaj</v>
      </c>
      <c r="G135" s="40"/>
      <c r="H135" s="40"/>
      <c r="I135" s="32" t="s">
        <v>32</v>
      </c>
      <c r="J135" s="36" t="str">
        <f>E28</f>
        <v xml:space="preserve"> 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0.3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11" customFormat="1" ht="29.25" customHeight="1">
      <c r="A137" s="200"/>
      <c r="B137" s="201"/>
      <c r="C137" s="202" t="s">
        <v>197</v>
      </c>
      <c r="D137" s="203" t="s">
        <v>59</v>
      </c>
      <c r="E137" s="203" t="s">
        <v>55</v>
      </c>
      <c r="F137" s="203" t="s">
        <v>56</v>
      </c>
      <c r="G137" s="203" t="s">
        <v>198</v>
      </c>
      <c r="H137" s="203" t="s">
        <v>199</v>
      </c>
      <c r="I137" s="203" t="s">
        <v>200</v>
      </c>
      <c r="J137" s="204" t="s">
        <v>168</v>
      </c>
      <c r="K137" s="205" t="s">
        <v>201</v>
      </c>
      <c r="L137" s="206"/>
      <c r="M137" s="100" t="s">
        <v>1</v>
      </c>
      <c r="N137" s="101" t="s">
        <v>38</v>
      </c>
      <c r="O137" s="101" t="s">
        <v>202</v>
      </c>
      <c r="P137" s="101" t="s">
        <v>203</v>
      </c>
      <c r="Q137" s="101" t="s">
        <v>204</v>
      </c>
      <c r="R137" s="101" t="s">
        <v>205</v>
      </c>
      <c r="S137" s="101" t="s">
        <v>206</v>
      </c>
      <c r="T137" s="102" t="s">
        <v>207</v>
      </c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</row>
    <row r="138" spans="1:63" s="2" customFormat="1" ht="22.8" customHeight="1">
      <c r="A138" s="38"/>
      <c r="B138" s="39"/>
      <c r="C138" s="107" t="s">
        <v>208</v>
      </c>
      <c r="D138" s="40"/>
      <c r="E138" s="40"/>
      <c r="F138" s="40"/>
      <c r="G138" s="40"/>
      <c r="H138" s="40"/>
      <c r="I138" s="40"/>
      <c r="J138" s="207">
        <f>BK138</f>
        <v>0</v>
      </c>
      <c r="K138" s="40"/>
      <c r="L138" s="44"/>
      <c r="M138" s="103"/>
      <c r="N138" s="208"/>
      <c r="O138" s="104"/>
      <c r="P138" s="209">
        <f>P139+P152+P213</f>
        <v>0</v>
      </c>
      <c r="Q138" s="104"/>
      <c r="R138" s="209">
        <f>R139+R152+R213</f>
        <v>2.34611877</v>
      </c>
      <c r="S138" s="104"/>
      <c r="T138" s="210">
        <f>T139+T152+T213</f>
        <v>1.97894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73</v>
      </c>
      <c r="AU138" s="17" t="s">
        <v>170</v>
      </c>
      <c r="BK138" s="211">
        <f>BK139+BK152+BK213</f>
        <v>0</v>
      </c>
    </row>
    <row r="139" spans="1:63" s="12" customFormat="1" ht="25.9" customHeight="1">
      <c r="A139" s="12"/>
      <c r="B139" s="212"/>
      <c r="C139" s="213"/>
      <c r="D139" s="214" t="s">
        <v>73</v>
      </c>
      <c r="E139" s="215" t="s">
        <v>209</v>
      </c>
      <c r="F139" s="215" t="s">
        <v>210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P140+P142+P147</f>
        <v>0</v>
      </c>
      <c r="Q139" s="220"/>
      <c r="R139" s="221">
        <f>R140+R142+R147</f>
        <v>0</v>
      </c>
      <c r="S139" s="220"/>
      <c r="T139" s="222">
        <f>T140+T142+T147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82</v>
      </c>
      <c r="AT139" s="224" t="s">
        <v>73</v>
      </c>
      <c r="AU139" s="224" t="s">
        <v>74</v>
      </c>
      <c r="AY139" s="223" t="s">
        <v>211</v>
      </c>
      <c r="BK139" s="225">
        <f>BK140+BK142+BK147</f>
        <v>0</v>
      </c>
    </row>
    <row r="140" spans="1:63" s="12" customFormat="1" ht="22.8" customHeight="1">
      <c r="A140" s="12"/>
      <c r="B140" s="212"/>
      <c r="C140" s="213"/>
      <c r="D140" s="214" t="s">
        <v>73</v>
      </c>
      <c r="E140" s="226" t="s">
        <v>244</v>
      </c>
      <c r="F140" s="226" t="s">
        <v>336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P141</f>
        <v>0</v>
      </c>
      <c r="Q140" s="220"/>
      <c r="R140" s="221">
        <f>R141</f>
        <v>0</v>
      </c>
      <c r="S140" s="220"/>
      <c r="T140" s="222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82</v>
      </c>
      <c r="AT140" s="224" t="s">
        <v>73</v>
      </c>
      <c r="AU140" s="224" t="s">
        <v>82</v>
      </c>
      <c r="AY140" s="223" t="s">
        <v>211</v>
      </c>
      <c r="BK140" s="225">
        <f>BK141</f>
        <v>0</v>
      </c>
    </row>
    <row r="141" spans="1:65" s="2" customFormat="1" ht="16.5" customHeight="1">
      <c r="A141" s="38"/>
      <c r="B141" s="39"/>
      <c r="C141" s="228" t="s">
        <v>82</v>
      </c>
      <c r="D141" s="228" t="s">
        <v>213</v>
      </c>
      <c r="E141" s="229" t="s">
        <v>1518</v>
      </c>
      <c r="F141" s="230" t="s">
        <v>1519</v>
      </c>
      <c r="G141" s="231" t="s">
        <v>1520</v>
      </c>
      <c r="H141" s="232">
        <v>1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39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1521</v>
      </c>
      <c r="AT141" s="240" t="s">
        <v>213</v>
      </c>
      <c r="AU141" s="240" t="s">
        <v>84</v>
      </c>
      <c r="AY141" s="17" t="s">
        <v>211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82</v>
      </c>
      <c r="BK141" s="241">
        <f>ROUND(I141*H141,2)</f>
        <v>0</v>
      </c>
      <c r="BL141" s="17" t="s">
        <v>1521</v>
      </c>
      <c r="BM141" s="240" t="s">
        <v>2224</v>
      </c>
    </row>
    <row r="142" spans="1:63" s="12" customFormat="1" ht="22.8" customHeight="1">
      <c r="A142" s="12"/>
      <c r="B142" s="212"/>
      <c r="C142" s="213"/>
      <c r="D142" s="214" t="s">
        <v>73</v>
      </c>
      <c r="E142" s="226" t="s">
        <v>264</v>
      </c>
      <c r="F142" s="226" t="s">
        <v>472</v>
      </c>
      <c r="G142" s="213"/>
      <c r="H142" s="213"/>
      <c r="I142" s="216"/>
      <c r="J142" s="227">
        <f>BK142</f>
        <v>0</v>
      </c>
      <c r="K142" s="213"/>
      <c r="L142" s="218"/>
      <c r="M142" s="219"/>
      <c r="N142" s="220"/>
      <c r="O142" s="220"/>
      <c r="P142" s="221">
        <f>SUM(P143:P146)</f>
        <v>0</v>
      </c>
      <c r="Q142" s="220"/>
      <c r="R142" s="221">
        <f>SUM(R143:R146)</f>
        <v>0</v>
      </c>
      <c r="S142" s="220"/>
      <c r="T142" s="222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82</v>
      </c>
      <c r="AT142" s="224" t="s">
        <v>73</v>
      </c>
      <c r="AU142" s="224" t="s">
        <v>82</v>
      </c>
      <c r="AY142" s="223" t="s">
        <v>211</v>
      </c>
      <c r="BK142" s="225">
        <f>SUM(BK143:BK146)</f>
        <v>0</v>
      </c>
    </row>
    <row r="143" spans="1:65" s="2" customFormat="1" ht="16.5" customHeight="1">
      <c r="A143" s="38"/>
      <c r="B143" s="39"/>
      <c r="C143" s="228" t="s">
        <v>84</v>
      </c>
      <c r="D143" s="228" t="s">
        <v>213</v>
      </c>
      <c r="E143" s="229" t="s">
        <v>1523</v>
      </c>
      <c r="F143" s="230" t="s">
        <v>1524</v>
      </c>
      <c r="G143" s="231" t="s">
        <v>1520</v>
      </c>
      <c r="H143" s="232">
        <v>1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39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217</v>
      </c>
      <c r="AT143" s="240" t="s">
        <v>213</v>
      </c>
      <c r="AU143" s="240" t="s">
        <v>84</v>
      </c>
      <c r="AY143" s="17" t="s">
        <v>211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82</v>
      </c>
      <c r="BK143" s="241">
        <f>ROUND(I143*H143,2)</f>
        <v>0</v>
      </c>
      <c r="BL143" s="17" t="s">
        <v>217</v>
      </c>
      <c r="BM143" s="240" t="s">
        <v>2225</v>
      </c>
    </row>
    <row r="144" spans="1:65" s="2" customFormat="1" ht="16.5" customHeight="1">
      <c r="A144" s="38"/>
      <c r="B144" s="39"/>
      <c r="C144" s="228" t="s">
        <v>94</v>
      </c>
      <c r="D144" s="228" t="s">
        <v>213</v>
      </c>
      <c r="E144" s="229" t="s">
        <v>1526</v>
      </c>
      <c r="F144" s="230" t="s">
        <v>1527</v>
      </c>
      <c r="G144" s="231" t="s">
        <v>1520</v>
      </c>
      <c r="H144" s="232">
        <v>1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39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1521</v>
      </c>
      <c r="AT144" s="240" t="s">
        <v>213</v>
      </c>
      <c r="AU144" s="240" t="s">
        <v>84</v>
      </c>
      <c r="AY144" s="17" t="s">
        <v>211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82</v>
      </c>
      <c r="BK144" s="241">
        <f>ROUND(I144*H144,2)</f>
        <v>0</v>
      </c>
      <c r="BL144" s="17" t="s">
        <v>1521</v>
      </c>
      <c r="BM144" s="240" t="s">
        <v>2226</v>
      </c>
    </row>
    <row r="145" spans="1:65" s="2" customFormat="1" ht="16.5" customHeight="1">
      <c r="A145" s="38"/>
      <c r="B145" s="39"/>
      <c r="C145" s="228" t="s">
        <v>217</v>
      </c>
      <c r="D145" s="228" t="s">
        <v>213</v>
      </c>
      <c r="E145" s="229" t="s">
        <v>1529</v>
      </c>
      <c r="F145" s="230" t="s">
        <v>1530</v>
      </c>
      <c r="G145" s="231" t="s">
        <v>895</v>
      </c>
      <c r="H145" s="232">
        <v>1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39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1521</v>
      </c>
      <c r="AT145" s="240" t="s">
        <v>213</v>
      </c>
      <c r="AU145" s="240" t="s">
        <v>84</v>
      </c>
      <c r="AY145" s="17" t="s">
        <v>211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82</v>
      </c>
      <c r="BK145" s="241">
        <f>ROUND(I145*H145,2)</f>
        <v>0</v>
      </c>
      <c r="BL145" s="17" t="s">
        <v>1521</v>
      </c>
      <c r="BM145" s="240" t="s">
        <v>2227</v>
      </c>
    </row>
    <row r="146" spans="1:65" s="2" customFormat="1" ht="16.5" customHeight="1">
      <c r="A146" s="38"/>
      <c r="B146" s="39"/>
      <c r="C146" s="228" t="s">
        <v>239</v>
      </c>
      <c r="D146" s="228" t="s">
        <v>213</v>
      </c>
      <c r="E146" s="229" t="s">
        <v>1532</v>
      </c>
      <c r="F146" s="230" t="s">
        <v>1533</v>
      </c>
      <c r="G146" s="231" t="s">
        <v>1520</v>
      </c>
      <c r="H146" s="232">
        <v>1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39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1521</v>
      </c>
      <c r="AT146" s="240" t="s">
        <v>213</v>
      </c>
      <c r="AU146" s="240" t="s">
        <v>84</v>
      </c>
      <c r="AY146" s="17" t="s">
        <v>211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82</v>
      </c>
      <c r="BK146" s="241">
        <f>ROUND(I146*H146,2)</f>
        <v>0</v>
      </c>
      <c r="BL146" s="17" t="s">
        <v>1521</v>
      </c>
      <c r="BM146" s="240" t="s">
        <v>2228</v>
      </c>
    </row>
    <row r="147" spans="1:63" s="12" customFormat="1" ht="22.8" customHeight="1">
      <c r="A147" s="12"/>
      <c r="B147" s="212"/>
      <c r="C147" s="213"/>
      <c r="D147" s="214" t="s">
        <v>73</v>
      </c>
      <c r="E147" s="226" t="s">
        <v>610</v>
      </c>
      <c r="F147" s="226" t="s">
        <v>611</v>
      </c>
      <c r="G147" s="213"/>
      <c r="H147" s="213"/>
      <c r="I147" s="216"/>
      <c r="J147" s="227">
        <f>BK147</f>
        <v>0</v>
      </c>
      <c r="K147" s="213"/>
      <c r="L147" s="218"/>
      <c r="M147" s="219"/>
      <c r="N147" s="220"/>
      <c r="O147" s="220"/>
      <c r="P147" s="221">
        <f>SUM(P148:P151)</f>
        <v>0</v>
      </c>
      <c r="Q147" s="220"/>
      <c r="R147" s="221">
        <f>SUM(R148:R151)</f>
        <v>0</v>
      </c>
      <c r="S147" s="220"/>
      <c r="T147" s="222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82</v>
      </c>
      <c r="AT147" s="224" t="s">
        <v>73</v>
      </c>
      <c r="AU147" s="224" t="s">
        <v>82</v>
      </c>
      <c r="AY147" s="223" t="s">
        <v>211</v>
      </c>
      <c r="BK147" s="225">
        <f>SUM(BK148:BK151)</f>
        <v>0</v>
      </c>
    </row>
    <row r="148" spans="1:65" s="2" customFormat="1" ht="24.15" customHeight="1">
      <c r="A148" s="38"/>
      <c r="B148" s="39"/>
      <c r="C148" s="228" t="s">
        <v>244</v>
      </c>
      <c r="D148" s="228" t="s">
        <v>213</v>
      </c>
      <c r="E148" s="229" t="s">
        <v>1535</v>
      </c>
      <c r="F148" s="230" t="s">
        <v>1536</v>
      </c>
      <c r="G148" s="231" t="s">
        <v>247</v>
      </c>
      <c r="H148" s="232">
        <v>1.2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39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217</v>
      </c>
      <c r="AT148" s="240" t="s">
        <v>213</v>
      </c>
      <c r="AU148" s="240" t="s">
        <v>84</v>
      </c>
      <c r="AY148" s="17" t="s">
        <v>211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82</v>
      </c>
      <c r="BK148" s="241">
        <f>ROUND(I148*H148,2)</f>
        <v>0</v>
      </c>
      <c r="BL148" s="17" t="s">
        <v>217</v>
      </c>
      <c r="BM148" s="240" t="s">
        <v>2229</v>
      </c>
    </row>
    <row r="149" spans="1:65" s="2" customFormat="1" ht="24.15" customHeight="1">
      <c r="A149" s="38"/>
      <c r="B149" s="39"/>
      <c r="C149" s="228" t="s">
        <v>251</v>
      </c>
      <c r="D149" s="228" t="s">
        <v>213</v>
      </c>
      <c r="E149" s="229" t="s">
        <v>617</v>
      </c>
      <c r="F149" s="230" t="s">
        <v>618</v>
      </c>
      <c r="G149" s="231" t="s">
        <v>247</v>
      </c>
      <c r="H149" s="232">
        <v>1.2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39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217</v>
      </c>
      <c r="AT149" s="240" t="s">
        <v>213</v>
      </c>
      <c r="AU149" s="240" t="s">
        <v>84</v>
      </c>
      <c r="AY149" s="17" t="s">
        <v>211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82</v>
      </c>
      <c r="BK149" s="241">
        <f>ROUND(I149*H149,2)</f>
        <v>0</v>
      </c>
      <c r="BL149" s="17" t="s">
        <v>217</v>
      </c>
      <c r="BM149" s="240" t="s">
        <v>2230</v>
      </c>
    </row>
    <row r="150" spans="1:65" s="2" customFormat="1" ht="16.5" customHeight="1">
      <c r="A150" s="38"/>
      <c r="B150" s="39"/>
      <c r="C150" s="228" t="s">
        <v>257</v>
      </c>
      <c r="D150" s="228" t="s">
        <v>213</v>
      </c>
      <c r="E150" s="229" t="s">
        <v>1539</v>
      </c>
      <c r="F150" s="230" t="s">
        <v>1540</v>
      </c>
      <c r="G150" s="231" t="s">
        <v>247</v>
      </c>
      <c r="H150" s="232">
        <v>1.2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39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217</v>
      </c>
      <c r="AT150" s="240" t="s">
        <v>213</v>
      </c>
      <c r="AU150" s="240" t="s">
        <v>84</v>
      </c>
      <c r="AY150" s="17" t="s">
        <v>211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82</v>
      </c>
      <c r="BK150" s="241">
        <f>ROUND(I150*H150,2)</f>
        <v>0</v>
      </c>
      <c r="BL150" s="17" t="s">
        <v>217</v>
      </c>
      <c r="BM150" s="240" t="s">
        <v>2231</v>
      </c>
    </row>
    <row r="151" spans="1:65" s="2" customFormat="1" ht="24.15" customHeight="1">
      <c r="A151" s="38"/>
      <c r="B151" s="39"/>
      <c r="C151" s="280" t="s">
        <v>264</v>
      </c>
      <c r="D151" s="280" t="s">
        <v>258</v>
      </c>
      <c r="E151" s="281" t="s">
        <v>1542</v>
      </c>
      <c r="F151" s="282" t="s">
        <v>1543</v>
      </c>
      <c r="G151" s="283" t="s">
        <v>274</v>
      </c>
      <c r="H151" s="284">
        <v>2</v>
      </c>
      <c r="I151" s="285"/>
      <c r="J151" s="286">
        <f>ROUND(I151*H151,2)</f>
        <v>0</v>
      </c>
      <c r="K151" s="287"/>
      <c r="L151" s="288"/>
      <c r="M151" s="289" t="s">
        <v>1</v>
      </c>
      <c r="N151" s="290" t="s">
        <v>39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257</v>
      </c>
      <c r="AT151" s="240" t="s">
        <v>258</v>
      </c>
      <c r="AU151" s="240" t="s">
        <v>84</v>
      </c>
      <c r="AY151" s="17" t="s">
        <v>211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82</v>
      </c>
      <c r="BK151" s="241">
        <f>ROUND(I151*H151,2)</f>
        <v>0</v>
      </c>
      <c r="BL151" s="17" t="s">
        <v>217</v>
      </c>
      <c r="BM151" s="240" t="s">
        <v>2232</v>
      </c>
    </row>
    <row r="152" spans="1:63" s="12" customFormat="1" ht="25.9" customHeight="1">
      <c r="A152" s="12"/>
      <c r="B152" s="212"/>
      <c r="C152" s="213"/>
      <c r="D152" s="214" t="s">
        <v>73</v>
      </c>
      <c r="E152" s="215" t="s">
        <v>670</v>
      </c>
      <c r="F152" s="215" t="s">
        <v>671</v>
      </c>
      <c r="G152" s="213"/>
      <c r="H152" s="213"/>
      <c r="I152" s="216"/>
      <c r="J152" s="217">
        <f>BK152</f>
        <v>0</v>
      </c>
      <c r="K152" s="213"/>
      <c r="L152" s="218"/>
      <c r="M152" s="219"/>
      <c r="N152" s="220"/>
      <c r="O152" s="220"/>
      <c r="P152" s="221">
        <f>P153+P158+P162+P178+P192+P199+P204</f>
        <v>0</v>
      </c>
      <c r="Q152" s="220"/>
      <c r="R152" s="221">
        <f>R153+R158+R162+R178+R192+R199+R204</f>
        <v>2.34611877</v>
      </c>
      <c r="S152" s="220"/>
      <c r="T152" s="222">
        <f>T153+T158+T162+T178+T192+T199+T204</f>
        <v>1.97894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3" t="s">
        <v>84</v>
      </c>
      <c r="AT152" s="224" t="s">
        <v>73</v>
      </c>
      <c r="AU152" s="224" t="s">
        <v>74</v>
      </c>
      <c r="AY152" s="223" t="s">
        <v>211</v>
      </c>
      <c r="BK152" s="225">
        <f>BK153+BK158+BK162+BK178+BK192+BK199+BK204</f>
        <v>0</v>
      </c>
    </row>
    <row r="153" spans="1:63" s="12" customFormat="1" ht="22.8" customHeight="1">
      <c r="A153" s="12"/>
      <c r="B153" s="212"/>
      <c r="C153" s="213"/>
      <c r="D153" s="214" t="s">
        <v>73</v>
      </c>
      <c r="E153" s="226" t="s">
        <v>890</v>
      </c>
      <c r="F153" s="226" t="s">
        <v>891</v>
      </c>
      <c r="G153" s="213"/>
      <c r="H153" s="213"/>
      <c r="I153" s="216"/>
      <c r="J153" s="227">
        <f>BK153</f>
        <v>0</v>
      </c>
      <c r="K153" s="213"/>
      <c r="L153" s="218"/>
      <c r="M153" s="219"/>
      <c r="N153" s="220"/>
      <c r="O153" s="220"/>
      <c r="P153" s="221">
        <f>SUM(P154:P157)</f>
        <v>0</v>
      </c>
      <c r="Q153" s="220"/>
      <c r="R153" s="221">
        <f>SUM(R154:R157)</f>
        <v>0</v>
      </c>
      <c r="S153" s="220"/>
      <c r="T153" s="222">
        <f>SUM(T154:T157)</f>
        <v>0.02102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3" t="s">
        <v>84</v>
      </c>
      <c r="AT153" s="224" t="s">
        <v>73</v>
      </c>
      <c r="AU153" s="224" t="s">
        <v>82</v>
      </c>
      <c r="AY153" s="223" t="s">
        <v>211</v>
      </c>
      <c r="BK153" s="225">
        <f>SUM(BK154:BK157)</f>
        <v>0</v>
      </c>
    </row>
    <row r="154" spans="1:65" s="2" customFormat="1" ht="16.5" customHeight="1">
      <c r="A154" s="38"/>
      <c r="B154" s="39"/>
      <c r="C154" s="228" t="s">
        <v>271</v>
      </c>
      <c r="D154" s="228" t="s">
        <v>213</v>
      </c>
      <c r="E154" s="229" t="s">
        <v>921</v>
      </c>
      <c r="F154" s="230" t="s">
        <v>922</v>
      </c>
      <c r="G154" s="231" t="s">
        <v>895</v>
      </c>
      <c r="H154" s="232">
        <v>1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39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0.01946</v>
      </c>
      <c r="T154" s="239">
        <f>S154*H154</f>
        <v>0.01946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310</v>
      </c>
      <c r="AT154" s="240" t="s">
        <v>213</v>
      </c>
      <c r="AU154" s="240" t="s">
        <v>84</v>
      </c>
      <c r="AY154" s="17" t="s">
        <v>211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82</v>
      </c>
      <c r="BK154" s="241">
        <f>ROUND(I154*H154,2)</f>
        <v>0</v>
      </c>
      <c r="BL154" s="17" t="s">
        <v>310</v>
      </c>
      <c r="BM154" s="240" t="s">
        <v>2233</v>
      </c>
    </row>
    <row r="155" spans="1:65" s="2" customFormat="1" ht="16.5" customHeight="1">
      <c r="A155" s="38"/>
      <c r="B155" s="39"/>
      <c r="C155" s="228" t="s">
        <v>277</v>
      </c>
      <c r="D155" s="228" t="s">
        <v>213</v>
      </c>
      <c r="E155" s="229" t="s">
        <v>960</v>
      </c>
      <c r="F155" s="230" t="s">
        <v>961</v>
      </c>
      <c r="G155" s="231" t="s">
        <v>895</v>
      </c>
      <c r="H155" s="232">
        <v>1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39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0.00156</v>
      </c>
      <c r="T155" s="239">
        <f>S155*H155</f>
        <v>0.00156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310</v>
      </c>
      <c r="AT155" s="240" t="s">
        <v>213</v>
      </c>
      <c r="AU155" s="240" t="s">
        <v>84</v>
      </c>
      <c r="AY155" s="17" t="s">
        <v>211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82</v>
      </c>
      <c r="BK155" s="241">
        <f>ROUND(I155*H155,2)</f>
        <v>0</v>
      </c>
      <c r="BL155" s="17" t="s">
        <v>310</v>
      </c>
      <c r="BM155" s="240" t="s">
        <v>2234</v>
      </c>
    </row>
    <row r="156" spans="1:65" s="2" customFormat="1" ht="24.15" customHeight="1">
      <c r="A156" s="38"/>
      <c r="B156" s="39"/>
      <c r="C156" s="228" t="s">
        <v>8</v>
      </c>
      <c r="D156" s="228" t="s">
        <v>213</v>
      </c>
      <c r="E156" s="229" t="s">
        <v>1547</v>
      </c>
      <c r="F156" s="230" t="s">
        <v>1548</v>
      </c>
      <c r="G156" s="231" t="s">
        <v>895</v>
      </c>
      <c r="H156" s="232">
        <v>1</v>
      </c>
      <c r="I156" s="233"/>
      <c r="J156" s="234">
        <f>ROUND(I156*H156,2)</f>
        <v>0</v>
      </c>
      <c r="K156" s="235"/>
      <c r="L156" s="44"/>
      <c r="M156" s="236" t="s">
        <v>1</v>
      </c>
      <c r="N156" s="237" t="s">
        <v>39</v>
      </c>
      <c r="O156" s="91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1521</v>
      </c>
      <c r="AT156" s="240" t="s">
        <v>213</v>
      </c>
      <c r="AU156" s="240" t="s">
        <v>84</v>
      </c>
      <c r="AY156" s="17" t="s">
        <v>211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82</v>
      </c>
      <c r="BK156" s="241">
        <f>ROUND(I156*H156,2)</f>
        <v>0</v>
      </c>
      <c r="BL156" s="17" t="s">
        <v>1521</v>
      </c>
      <c r="BM156" s="240" t="s">
        <v>2235</v>
      </c>
    </row>
    <row r="157" spans="1:65" s="2" customFormat="1" ht="16.5" customHeight="1">
      <c r="A157" s="38"/>
      <c r="B157" s="39"/>
      <c r="C157" s="228" t="s">
        <v>289</v>
      </c>
      <c r="D157" s="228" t="s">
        <v>213</v>
      </c>
      <c r="E157" s="229" t="s">
        <v>1550</v>
      </c>
      <c r="F157" s="230" t="s">
        <v>1551</v>
      </c>
      <c r="G157" s="231" t="s">
        <v>1520</v>
      </c>
      <c r="H157" s="232">
        <v>1</v>
      </c>
      <c r="I157" s="233"/>
      <c r="J157" s="234">
        <f>ROUND(I157*H157,2)</f>
        <v>0</v>
      </c>
      <c r="K157" s="235"/>
      <c r="L157" s="44"/>
      <c r="M157" s="236" t="s">
        <v>1</v>
      </c>
      <c r="N157" s="237" t="s">
        <v>39</v>
      </c>
      <c r="O157" s="91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1521</v>
      </c>
      <c r="AT157" s="240" t="s">
        <v>213</v>
      </c>
      <c r="AU157" s="240" t="s">
        <v>84</v>
      </c>
      <c r="AY157" s="17" t="s">
        <v>211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82</v>
      </c>
      <c r="BK157" s="241">
        <f>ROUND(I157*H157,2)</f>
        <v>0</v>
      </c>
      <c r="BL157" s="17" t="s">
        <v>1521</v>
      </c>
      <c r="BM157" s="240" t="s">
        <v>2236</v>
      </c>
    </row>
    <row r="158" spans="1:63" s="12" customFormat="1" ht="22.8" customHeight="1">
      <c r="A158" s="12"/>
      <c r="B158" s="212"/>
      <c r="C158" s="213"/>
      <c r="D158" s="214" t="s">
        <v>73</v>
      </c>
      <c r="E158" s="226" t="s">
        <v>1553</v>
      </c>
      <c r="F158" s="226" t="s">
        <v>1554</v>
      </c>
      <c r="G158" s="213"/>
      <c r="H158" s="213"/>
      <c r="I158" s="216"/>
      <c r="J158" s="227">
        <f>BK158</f>
        <v>0</v>
      </c>
      <c r="K158" s="213"/>
      <c r="L158" s="218"/>
      <c r="M158" s="219"/>
      <c r="N158" s="220"/>
      <c r="O158" s="220"/>
      <c r="P158" s="221">
        <f>SUM(P159:P161)</f>
        <v>0</v>
      </c>
      <c r="Q158" s="220"/>
      <c r="R158" s="221">
        <f>SUM(R159:R161)</f>
        <v>0</v>
      </c>
      <c r="S158" s="220"/>
      <c r="T158" s="222">
        <f>SUM(T159:T161)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3" t="s">
        <v>84</v>
      </c>
      <c r="AT158" s="224" t="s">
        <v>73</v>
      </c>
      <c r="AU158" s="224" t="s">
        <v>82</v>
      </c>
      <c r="AY158" s="223" t="s">
        <v>211</v>
      </c>
      <c r="BK158" s="225">
        <f>SUM(BK159:BK161)</f>
        <v>0</v>
      </c>
    </row>
    <row r="159" spans="1:65" s="2" customFormat="1" ht="16.5" customHeight="1">
      <c r="A159" s="38"/>
      <c r="B159" s="39"/>
      <c r="C159" s="228" t="s">
        <v>298</v>
      </c>
      <c r="D159" s="228" t="s">
        <v>213</v>
      </c>
      <c r="E159" s="229" t="s">
        <v>1555</v>
      </c>
      <c r="F159" s="230" t="s">
        <v>1556</v>
      </c>
      <c r="G159" s="231" t="s">
        <v>292</v>
      </c>
      <c r="H159" s="232">
        <v>4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39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310</v>
      </c>
      <c r="AT159" s="240" t="s">
        <v>213</v>
      </c>
      <c r="AU159" s="240" t="s">
        <v>84</v>
      </c>
      <c r="AY159" s="17" t="s">
        <v>211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82</v>
      </c>
      <c r="BK159" s="241">
        <f>ROUND(I159*H159,2)</f>
        <v>0</v>
      </c>
      <c r="BL159" s="17" t="s">
        <v>310</v>
      </c>
      <c r="BM159" s="240" t="s">
        <v>2237</v>
      </c>
    </row>
    <row r="160" spans="1:65" s="2" customFormat="1" ht="16.5" customHeight="1">
      <c r="A160" s="38"/>
      <c r="B160" s="39"/>
      <c r="C160" s="228" t="s">
        <v>303</v>
      </c>
      <c r="D160" s="228" t="s">
        <v>213</v>
      </c>
      <c r="E160" s="229" t="s">
        <v>1558</v>
      </c>
      <c r="F160" s="230" t="s">
        <v>1559</v>
      </c>
      <c r="G160" s="231" t="s">
        <v>1106</v>
      </c>
      <c r="H160" s="232">
        <v>2</v>
      </c>
      <c r="I160" s="233"/>
      <c r="J160" s="234">
        <f>ROUND(I160*H160,2)</f>
        <v>0</v>
      </c>
      <c r="K160" s="235"/>
      <c r="L160" s="44"/>
      <c r="M160" s="236" t="s">
        <v>1</v>
      </c>
      <c r="N160" s="237" t="s">
        <v>39</v>
      </c>
      <c r="O160" s="91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1521</v>
      </c>
      <c r="AT160" s="240" t="s">
        <v>213</v>
      </c>
      <c r="AU160" s="240" t="s">
        <v>84</v>
      </c>
      <c r="AY160" s="17" t="s">
        <v>211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82</v>
      </c>
      <c r="BK160" s="241">
        <f>ROUND(I160*H160,2)</f>
        <v>0</v>
      </c>
      <c r="BL160" s="17" t="s">
        <v>1521</v>
      </c>
      <c r="BM160" s="240" t="s">
        <v>2238</v>
      </c>
    </row>
    <row r="161" spans="1:65" s="2" customFormat="1" ht="16.5" customHeight="1">
      <c r="A161" s="38"/>
      <c r="B161" s="39"/>
      <c r="C161" s="228" t="s">
        <v>310</v>
      </c>
      <c r="D161" s="228" t="s">
        <v>213</v>
      </c>
      <c r="E161" s="229" t="s">
        <v>1561</v>
      </c>
      <c r="F161" s="230" t="s">
        <v>1562</v>
      </c>
      <c r="G161" s="231" t="s">
        <v>1106</v>
      </c>
      <c r="H161" s="232">
        <v>2</v>
      </c>
      <c r="I161" s="233"/>
      <c r="J161" s="234">
        <f>ROUND(I161*H161,2)</f>
        <v>0</v>
      </c>
      <c r="K161" s="235"/>
      <c r="L161" s="44"/>
      <c r="M161" s="236" t="s">
        <v>1</v>
      </c>
      <c r="N161" s="237" t="s">
        <v>39</v>
      </c>
      <c r="O161" s="91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1521</v>
      </c>
      <c r="AT161" s="240" t="s">
        <v>213</v>
      </c>
      <c r="AU161" s="240" t="s">
        <v>84</v>
      </c>
      <c r="AY161" s="17" t="s">
        <v>211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82</v>
      </c>
      <c r="BK161" s="241">
        <f>ROUND(I161*H161,2)</f>
        <v>0</v>
      </c>
      <c r="BL161" s="17" t="s">
        <v>1521</v>
      </c>
      <c r="BM161" s="240" t="s">
        <v>2239</v>
      </c>
    </row>
    <row r="162" spans="1:63" s="12" customFormat="1" ht="22.8" customHeight="1">
      <c r="A162" s="12"/>
      <c r="B162" s="212"/>
      <c r="C162" s="213"/>
      <c r="D162" s="214" t="s">
        <v>73</v>
      </c>
      <c r="E162" s="226" t="s">
        <v>1019</v>
      </c>
      <c r="F162" s="226" t="s">
        <v>1020</v>
      </c>
      <c r="G162" s="213"/>
      <c r="H162" s="213"/>
      <c r="I162" s="216"/>
      <c r="J162" s="227">
        <f>BK162</f>
        <v>0</v>
      </c>
      <c r="K162" s="213"/>
      <c r="L162" s="218"/>
      <c r="M162" s="219"/>
      <c r="N162" s="220"/>
      <c r="O162" s="220"/>
      <c r="P162" s="221">
        <f>SUM(P163:P177)</f>
        <v>0</v>
      </c>
      <c r="Q162" s="220"/>
      <c r="R162" s="221">
        <f>SUM(R163:R177)</f>
        <v>0.88184877</v>
      </c>
      <c r="S162" s="220"/>
      <c r="T162" s="222">
        <f>SUM(T163:T177)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3" t="s">
        <v>84</v>
      </c>
      <c r="AT162" s="224" t="s">
        <v>73</v>
      </c>
      <c r="AU162" s="224" t="s">
        <v>82</v>
      </c>
      <c r="AY162" s="223" t="s">
        <v>211</v>
      </c>
      <c r="BK162" s="225">
        <f>SUM(BK163:BK177)</f>
        <v>0</v>
      </c>
    </row>
    <row r="163" spans="1:65" s="2" customFormat="1" ht="33" customHeight="1">
      <c r="A163" s="38"/>
      <c r="B163" s="39"/>
      <c r="C163" s="228" t="s">
        <v>323</v>
      </c>
      <c r="D163" s="228" t="s">
        <v>213</v>
      </c>
      <c r="E163" s="229" t="s">
        <v>1022</v>
      </c>
      <c r="F163" s="230" t="s">
        <v>1023</v>
      </c>
      <c r="G163" s="231" t="s">
        <v>292</v>
      </c>
      <c r="H163" s="232">
        <v>79</v>
      </c>
      <c r="I163" s="233"/>
      <c r="J163" s="234">
        <f>ROUND(I163*H163,2)</f>
        <v>0</v>
      </c>
      <c r="K163" s="235"/>
      <c r="L163" s="44"/>
      <c r="M163" s="236" t="s">
        <v>1</v>
      </c>
      <c r="N163" s="237" t="s">
        <v>39</v>
      </c>
      <c r="O163" s="91"/>
      <c r="P163" s="238">
        <f>O163*H163</f>
        <v>0</v>
      </c>
      <c r="Q163" s="238">
        <v>0.00125</v>
      </c>
      <c r="R163" s="238">
        <f>Q163*H163</f>
        <v>0.09875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310</v>
      </c>
      <c r="AT163" s="240" t="s">
        <v>213</v>
      </c>
      <c r="AU163" s="240" t="s">
        <v>84</v>
      </c>
      <c r="AY163" s="17" t="s">
        <v>211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82</v>
      </c>
      <c r="BK163" s="241">
        <f>ROUND(I163*H163,2)</f>
        <v>0</v>
      </c>
      <c r="BL163" s="17" t="s">
        <v>310</v>
      </c>
      <c r="BM163" s="240" t="s">
        <v>2240</v>
      </c>
    </row>
    <row r="164" spans="1:65" s="2" customFormat="1" ht="16.5" customHeight="1">
      <c r="A164" s="38"/>
      <c r="B164" s="39"/>
      <c r="C164" s="280" t="s">
        <v>337</v>
      </c>
      <c r="D164" s="280" t="s">
        <v>258</v>
      </c>
      <c r="E164" s="281" t="s">
        <v>1565</v>
      </c>
      <c r="F164" s="282" t="s">
        <v>1566</v>
      </c>
      <c r="G164" s="283" t="s">
        <v>292</v>
      </c>
      <c r="H164" s="284">
        <v>105.929</v>
      </c>
      <c r="I164" s="285"/>
      <c r="J164" s="286">
        <f>ROUND(I164*H164,2)</f>
        <v>0</v>
      </c>
      <c r="K164" s="287"/>
      <c r="L164" s="288"/>
      <c r="M164" s="289" t="s">
        <v>1</v>
      </c>
      <c r="N164" s="290" t="s">
        <v>39</v>
      </c>
      <c r="O164" s="91"/>
      <c r="P164" s="238">
        <f>O164*H164</f>
        <v>0</v>
      </c>
      <c r="Q164" s="238">
        <v>0.006</v>
      </c>
      <c r="R164" s="238">
        <f>Q164*H164</f>
        <v>0.635574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468</v>
      </c>
      <c r="AT164" s="240" t="s">
        <v>258</v>
      </c>
      <c r="AU164" s="240" t="s">
        <v>84</v>
      </c>
      <c r="AY164" s="17" t="s">
        <v>211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82</v>
      </c>
      <c r="BK164" s="241">
        <f>ROUND(I164*H164,2)</f>
        <v>0</v>
      </c>
      <c r="BL164" s="17" t="s">
        <v>310</v>
      </c>
      <c r="BM164" s="240" t="s">
        <v>2241</v>
      </c>
    </row>
    <row r="165" spans="1:51" s="14" customFormat="1" ht="12">
      <c r="A165" s="14"/>
      <c r="B165" s="258"/>
      <c r="C165" s="259"/>
      <c r="D165" s="249" t="s">
        <v>221</v>
      </c>
      <c r="E165" s="260" t="s">
        <v>1</v>
      </c>
      <c r="F165" s="261" t="s">
        <v>1952</v>
      </c>
      <c r="G165" s="259"/>
      <c r="H165" s="262">
        <v>105.929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8" t="s">
        <v>221</v>
      </c>
      <c r="AU165" s="268" t="s">
        <v>84</v>
      </c>
      <c r="AV165" s="14" t="s">
        <v>84</v>
      </c>
      <c r="AW165" s="14" t="s">
        <v>31</v>
      </c>
      <c r="AX165" s="14" t="s">
        <v>82</v>
      </c>
      <c r="AY165" s="268" t="s">
        <v>211</v>
      </c>
    </row>
    <row r="166" spans="1:65" s="2" customFormat="1" ht="16.5" customHeight="1">
      <c r="A166" s="38"/>
      <c r="B166" s="39"/>
      <c r="C166" s="280" t="s">
        <v>361</v>
      </c>
      <c r="D166" s="280" t="s">
        <v>258</v>
      </c>
      <c r="E166" s="281" t="s">
        <v>1569</v>
      </c>
      <c r="F166" s="282" t="s">
        <v>1570</v>
      </c>
      <c r="G166" s="283" t="s">
        <v>313</v>
      </c>
      <c r="H166" s="284">
        <v>80.036</v>
      </c>
      <c r="I166" s="285"/>
      <c r="J166" s="286">
        <f>ROUND(I166*H166,2)</f>
        <v>0</v>
      </c>
      <c r="K166" s="287"/>
      <c r="L166" s="288"/>
      <c r="M166" s="289" t="s">
        <v>1</v>
      </c>
      <c r="N166" s="290" t="s">
        <v>39</v>
      </c>
      <c r="O166" s="91"/>
      <c r="P166" s="238">
        <f>O166*H166</f>
        <v>0</v>
      </c>
      <c r="Q166" s="238">
        <v>0.00038</v>
      </c>
      <c r="R166" s="238">
        <f>Q166*H166</f>
        <v>0.030413680000000002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468</v>
      </c>
      <c r="AT166" s="240" t="s">
        <v>258</v>
      </c>
      <c r="AU166" s="240" t="s">
        <v>84</v>
      </c>
      <c r="AY166" s="17" t="s">
        <v>211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7" t="s">
        <v>82</v>
      </c>
      <c r="BK166" s="241">
        <f>ROUND(I166*H166,2)</f>
        <v>0</v>
      </c>
      <c r="BL166" s="17" t="s">
        <v>310</v>
      </c>
      <c r="BM166" s="240" t="s">
        <v>2242</v>
      </c>
    </row>
    <row r="167" spans="1:51" s="14" customFormat="1" ht="12">
      <c r="A167" s="14"/>
      <c r="B167" s="258"/>
      <c r="C167" s="259"/>
      <c r="D167" s="249" t="s">
        <v>221</v>
      </c>
      <c r="E167" s="260" t="s">
        <v>1</v>
      </c>
      <c r="F167" s="261" t="s">
        <v>1954</v>
      </c>
      <c r="G167" s="259"/>
      <c r="H167" s="262">
        <v>80.036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8" t="s">
        <v>221</v>
      </c>
      <c r="AU167" s="268" t="s">
        <v>84</v>
      </c>
      <c r="AV167" s="14" t="s">
        <v>84</v>
      </c>
      <c r="AW167" s="14" t="s">
        <v>31</v>
      </c>
      <c r="AX167" s="14" t="s">
        <v>82</v>
      </c>
      <c r="AY167" s="268" t="s">
        <v>211</v>
      </c>
    </row>
    <row r="168" spans="1:65" s="2" customFormat="1" ht="16.5" customHeight="1">
      <c r="A168" s="38"/>
      <c r="B168" s="39"/>
      <c r="C168" s="280" t="s">
        <v>366</v>
      </c>
      <c r="D168" s="280" t="s">
        <v>258</v>
      </c>
      <c r="E168" s="281" t="s">
        <v>1573</v>
      </c>
      <c r="F168" s="282" t="s">
        <v>1574</v>
      </c>
      <c r="G168" s="283" t="s">
        <v>313</v>
      </c>
      <c r="H168" s="284">
        <v>164.779</v>
      </c>
      <c r="I168" s="285"/>
      <c r="J168" s="286">
        <f>ROUND(I168*H168,2)</f>
        <v>0</v>
      </c>
      <c r="K168" s="287"/>
      <c r="L168" s="288"/>
      <c r="M168" s="289" t="s">
        <v>1</v>
      </c>
      <c r="N168" s="290" t="s">
        <v>39</v>
      </c>
      <c r="O168" s="91"/>
      <c r="P168" s="238">
        <f>O168*H168</f>
        <v>0</v>
      </c>
      <c r="Q168" s="238">
        <v>0.00035</v>
      </c>
      <c r="R168" s="238">
        <f>Q168*H168</f>
        <v>0.05767265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468</v>
      </c>
      <c r="AT168" s="240" t="s">
        <v>258</v>
      </c>
      <c r="AU168" s="240" t="s">
        <v>84</v>
      </c>
      <c r="AY168" s="17" t="s">
        <v>211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82</v>
      </c>
      <c r="BK168" s="241">
        <f>ROUND(I168*H168,2)</f>
        <v>0</v>
      </c>
      <c r="BL168" s="17" t="s">
        <v>310</v>
      </c>
      <c r="BM168" s="240" t="s">
        <v>2243</v>
      </c>
    </row>
    <row r="169" spans="1:51" s="14" customFormat="1" ht="12">
      <c r="A169" s="14"/>
      <c r="B169" s="258"/>
      <c r="C169" s="259"/>
      <c r="D169" s="249" t="s">
        <v>221</v>
      </c>
      <c r="E169" s="260" t="s">
        <v>1</v>
      </c>
      <c r="F169" s="261" t="s">
        <v>1956</v>
      </c>
      <c r="G169" s="259"/>
      <c r="H169" s="262">
        <v>164.779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8" t="s">
        <v>221</v>
      </c>
      <c r="AU169" s="268" t="s">
        <v>84</v>
      </c>
      <c r="AV169" s="14" t="s">
        <v>84</v>
      </c>
      <c r="AW169" s="14" t="s">
        <v>31</v>
      </c>
      <c r="AX169" s="14" t="s">
        <v>82</v>
      </c>
      <c r="AY169" s="268" t="s">
        <v>211</v>
      </c>
    </row>
    <row r="170" spans="1:65" s="2" customFormat="1" ht="16.5" customHeight="1">
      <c r="A170" s="38"/>
      <c r="B170" s="39"/>
      <c r="C170" s="280" t="s">
        <v>7</v>
      </c>
      <c r="D170" s="280" t="s">
        <v>258</v>
      </c>
      <c r="E170" s="281" t="s">
        <v>1577</v>
      </c>
      <c r="F170" s="282" t="s">
        <v>1578</v>
      </c>
      <c r="G170" s="283" t="s">
        <v>313</v>
      </c>
      <c r="H170" s="284">
        <v>82.39</v>
      </c>
      <c r="I170" s="285"/>
      <c r="J170" s="286">
        <f>ROUND(I170*H170,2)</f>
        <v>0</v>
      </c>
      <c r="K170" s="287"/>
      <c r="L170" s="288"/>
      <c r="M170" s="289" t="s">
        <v>1</v>
      </c>
      <c r="N170" s="290" t="s">
        <v>39</v>
      </c>
      <c r="O170" s="91"/>
      <c r="P170" s="238">
        <f>O170*H170</f>
        <v>0</v>
      </c>
      <c r="Q170" s="238">
        <v>0.00035</v>
      </c>
      <c r="R170" s="238">
        <f>Q170*H170</f>
        <v>0.0288365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468</v>
      </c>
      <c r="AT170" s="240" t="s">
        <v>258</v>
      </c>
      <c r="AU170" s="240" t="s">
        <v>84</v>
      </c>
      <c r="AY170" s="17" t="s">
        <v>211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82</v>
      </c>
      <c r="BK170" s="241">
        <f>ROUND(I170*H170,2)</f>
        <v>0</v>
      </c>
      <c r="BL170" s="17" t="s">
        <v>310</v>
      </c>
      <c r="BM170" s="240" t="s">
        <v>2244</v>
      </c>
    </row>
    <row r="171" spans="1:51" s="14" customFormat="1" ht="12">
      <c r="A171" s="14"/>
      <c r="B171" s="258"/>
      <c r="C171" s="259"/>
      <c r="D171" s="249" t="s">
        <v>221</v>
      </c>
      <c r="E171" s="260" t="s">
        <v>1</v>
      </c>
      <c r="F171" s="261" t="s">
        <v>1958</v>
      </c>
      <c r="G171" s="259"/>
      <c r="H171" s="262">
        <v>82.39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8" t="s">
        <v>221</v>
      </c>
      <c r="AU171" s="268" t="s">
        <v>84</v>
      </c>
      <c r="AV171" s="14" t="s">
        <v>84</v>
      </c>
      <c r="AW171" s="14" t="s">
        <v>31</v>
      </c>
      <c r="AX171" s="14" t="s">
        <v>82</v>
      </c>
      <c r="AY171" s="268" t="s">
        <v>211</v>
      </c>
    </row>
    <row r="172" spans="1:65" s="2" customFormat="1" ht="16.5" customHeight="1">
      <c r="A172" s="38"/>
      <c r="B172" s="39"/>
      <c r="C172" s="280" t="s">
        <v>390</v>
      </c>
      <c r="D172" s="280" t="s">
        <v>258</v>
      </c>
      <c r="E172" s="281" t="s">
        <v>1581</v>
      </c>
      <c r="F172" s="282" t="s">
        <v>1582</v>
      </c>
      <c r="G172" s="283" t="s">
        <v>313</v>
      </c>
      <c r="H172" s="284">
        <v>47.08</v>
      </c>
      <c r="I172" s="285"/>
      <c r="J172" s="286">
        <f>ROUND(I172*H172,2)</f>
        <v>0</v>
      </c>
      <c r="K172" s="287"/>
      <c r="L172" s="288"/>
      <c r="M172" s="289" t="s">
        <v>1</v>
      </c>
      <c r="N172" s="290" t="s">
        <v>39</v>
      </c>
      <c r="O172" s="91"/>
      <c r="P172" s="238">
        <f>O172*H172</f>
        <v>0</v>
      </c>
      <c r="Q172" s="238">
        <v>0.0005</v>
      </c>
      <c r="R172" s="238">
        <f>Q172*H172</f>
        <v>0.02354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468</v>
      </c>
      <c r="AT172" s="240" t="s">
        <v>258</v>
      </c>
      <c r="AU172" s="240" t="s">
        <v>84</v>
      </c>
      <c r="AY172" s="17" t="s">
        <v>211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7" t="s">
        <v>82</v>
      </c>
      <c r="BK172" s="241">
        <f>ROUND(I172*H172,2)</f>
        <v>0</v>
      </c>
      <c r="BL172" s="17" t="s">
        <v>310</v>
      </c>
      <c r="BM172" s="240" t="s">
        <v>2245</v>
      </c>
    </row>
    <row r="173" spans="1:51" s="14" customFormat="1" ht="12">
      <c r="A173" s="14"/>
      <c r="B173" s="258"/>
      <c r="C173" s="259"/>
      <c r="D173" s="249" t="s">
        <v>221</v>
      </c>
      <c r="E173" s="260" t="s">
        <v>1</v>
      </c>
      <c r="F173" s="261" t="s">
        <v>1960</v>
      </c>
      <c r="G173" s="259"/>
      <c r="H173" s="262">
        <v>47.08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8" t="s">
        <v>221</v>
      </c>
      <c r="AU173" s="268" t="s">
        <v>84</v>
      </c>
      <c r="AV173" s="14" t="s">
        <v>84</v>
      </c>
      <c r="AW173" s="14" t="s">
        <v>31</v>
      </c>
      <c r="AX173" s="14" t="s">
        <v>82</v>
      </c>
      <c r="AY173" s="268" t="s">
        <v>211</v>
      </c>
    </row>
    <row r="174" spans="1:65" s="2" customFormat="1" ht="16.5" customHeight="1">
      <c r="A174" s="38"/>
      <c r="B174" s="39"/>
      <c r="C174" s="280" t="s">
        <v>396</v>
      </c>
      <c r="D174" s="280" t="s">
        <v>258</v>
      </c>
      <c r="E174" s="281" t="s">
        <v>1585</v>
      </c>
      <c r="F174" s="282" t="s">
        <v>1586</v>
      </c>
      <c r="G174" s="283" t="s">
        <v>274</v>
      </c>
      <c r="H174" s="284">
        <v>117.699</v>
      </c>
      <c r="I174" s="285"/>
      <c r="J174" s="286">
        <f>ROUND(I174*H174,2)</f>
        <v>0</v>
      </c>
      <c r="K174" s="287"/>
      <c r="L174" s="288"/>
      <c r="M174" s="289" t="s">
        <v>1</v>
      </c>
      <c r="N174" s="290" t="s">
        <v>39</v>
      </c>
      <c r="O174" s="91"/>
      <c r="P174" s="238">
        <f>O174*H174</f>
        <v>0</v>
      </c>
      <c r="Q174" s="238">
        <v>4E-05</v>
      </c>
      <c r="R174" s="238">
        <f>Q174*H174</f>
        <v>0.004707960000000001</v>
      </c>
      <c r="S174" s="238">
        <v>0</v>
      </c>
      <c r="T174" s="23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0" t="s">
        <v>468</v>
      </c>
      <c r="AT174" s="240" t="s">
        <v>258</v>
      </c>
      <c r="AU174" s="240" t="s">
        <v>84</v>
      </c>
      <c r="AY174" s="17" t="s">
        <v>211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7" t="s">
        <v>82</v>
      </c>
      <c r="BK174" s="241">
        <f>ROUND(I174*H174,2)</f>
        <v>0</v>
      </c>
      <c r="BL174" s="17" t="s">
        <v>310</v>
      </c>
      <c r="BM174" s="240" t="s">
        <v>2246</v>
      </c>
    </row>
    <row r="175" spans="1:51" s="14" customFormat="1" ht="12">
      <c r="A175" s="14"/>
      <c r="B175" s="258"/>
      <c r="C175" s="259"/>
      <c r="D175" s="249" t="s">
        <v>221</v>
      </c>
      <c r="E175" s="260" t="s">
        <v>1</v>
      </c>
      <c r="F175" s="261" t="s">
        <v>1962</v>
      </c>
      <c r="G175" s="259"/>
      <c r="H175" s="262">
        <v>117.699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8" t="s">
        <v>221</v>
      </c>
      <c r="AU175" s="268" t="s">
        <v>84</v>
      </c>
      <c r="AV175" s="14" t="s">
        <v>84</v>
      </c>
      <c r="AW175" s="14" t="s">
        <v>31</v>
      </c>
      <c r="AX175" s="14" t="s">
        <v>82</v>
      </c>
      <c r="AY175" s="268" t="s">
        <v>211</v>
      </c>
    </row>
    <row r="176" spans="1:65" s="2" customFormat="1" ht="16.5" customHeight="1">
      <c r="A176" s="38"/>
      <c r="B176" s="39"/>
      <c r="C176" s="280" t="s">
        <v>420</v>
      </c>
      <c r="D176" s="280" t="s">
        <v>258</v>
      </c>
      <c r="E176" s="281" t="s">
        <v>1589</v>
      </c>
      <c r="F176" s="282" t="s">
        <v>1590</v>
      </c>
      <c r="G176" s="283" t="s">
        <v>274</v>
      </c>
      <c r="H176" s="284">
        <v>117.699</v>
      </c>
      <c r="I176" s="285"/>
      <c r="J176" s="286">
        <f>ROUND(I176*H176,2)</f>
        <v>0</v>
      </c>
      <c r="K176" s="287"/>
      <c r="L176" s="288"/>
      <c r="M176" s="289" t="s">
        <v>1</v>
      </c>
      <c r="N176" s="290" t="s">
        <v>39</v>
      </c>
      <c r="O176" s="91"/>
      <c r="P176" s="238">
        <f>O176*H176</f>
        <v>0</v>
      </c>
      <c r="Q176" s="238">
        <v>2E-05</v>
      </c>
      <c r="R176" s="238">
        <f>Q176*H176</f>
        <v>0.0023539800000000003</v>
      </c>
      <c r="S176" s="238">
        <v>0</v>
      </c>
      <c r="T176" s="23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468</v>
      </c>
      <c r="AT176" s="240" t="s">
        <v>258</v>
      </c>
      <c r="AU176" s="240" t="s">
        <v>84</v>
      </c>
      <c r="AY176" s="17" t="s">
        <v>211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7" t="s">
        <v>82</v>
      </c>
      <c r="BK176" s="241">
        <f>ROUND(I176*H176,2)</f>
        <v>0</v>
      </c>
      <c r="BL176" s="17" t="s">
        <v>310</v>
      </c>
      <c r="BM176" s="240" t="s">
        <v>2247</v>
      </c>
    </row>
    <row r="177" spans="1:51" s="14" customFormat="1" ht="12">
      <c r="A177" s="14"/>
      <c r="B177" s="258"/>
      <c r="C177" s="259"/>
      <c r="D177" s="249" t="s">
        <v>221</v>
      </c>
      <c r="E177" s="260" t="s">
        <v>1</v>
      </c>
      <c r="F177" s="261" t="s">
        <v>1962</v>
      </c>
      <c r="G177" s="259"/>
      <c r="H177" s="262">
        <v>117.699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8" t="s">
        <v>221</v>
      </c>
      <c r="AU177" s="268" t="s">
        <v>84</v>
      </c>
      <c r="AV177" s="14" t="s">
        <v>84</v>
      </c>
      <c r="AW177" s="14" t="s">
        <v>31</v>
      </c>
      <c r="AX177" s="14" t="s">
        <v>82</v>
      </c>
      <c r="AY177" s="268" t="s">
        <v>211</v>
      </c>
    </row>
    <row r="178" spans="1:63" s="12" customFormat="1" ht="22.8" customHeight="1">
      <c r="A178" s="12"/>
      <c r="B178" s="212"/>
      <c r="C178" s="213"/>
      <c r="D178" s="214" t="s">
        <v>73</v>
      </c>
      <c r="E178" s="226" t="s">
        <v>1592</v>
      </c>
      <c r="F178" s="226" t="s">
        <v>1593</v>
      </c>
      <c r="G178" s="213"/>
      <c r="H178" s="213"/>
      <c r="I178" s="216"/>
      <c r="J178" s="227">
        <f>BK178</f>
        <v>0</v>
      </c>
      <c r="K178" s="213"/>
      <c r="L178" s="218"/>
      <c r="M178" s="219"/>
      <c r="N178" s="220"/>
      <c r="O178" s="220"/>
      <c r="P178" s="221">
        <f>SUM(P179:P191)</f>
        <v>0</v>
      </c>
      <c r="Q178" s="220"/>
      <c r="R178" s="221">
        <f>SUM(R179:R191)</f>
        <v>1.2330100000000002</v>
      </c>
      <c r="S178" s="220"/>
      <c r="T178" s="222">
        <f>SUM(T179:T191)</f>
        <v>0.2086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3" t="s">
        <v>84</v>
      </c>
      <c r="AT178" s="224" t="s">
        <v>73</v>
      </c>
      <c r="AU178" s="224" t="s">
        <v>82</v>
      </c>
      <c r="AY178" s="223" t="s">
        <v>211</v>
      </c>
      <c r="BK178" s="225">
        <f>SUM(BK179:BK191)</f>
        <v>0</v>
      </c>
    </row>
    <row r="179" spans="1:65" s="2" customFormat="1" ht="24.15" customHeight="1">
      <c r="A179" s="38"/>
      <c r="B179" s="39"/>
      <c r="C179" s="228" t="s">
        <v>426</v>
      </c>
      <c r="D179" s="228" t="s">
        <v>213</v>
      </c>
      <c r="E179" s="229" t="s">
        <v>1594</v>
      </c>
      <c r="F179" s="230" t="s">
        <v>1595</v>
      </c>
      <c r="G179" s="231" t="s">
        <v>292</v>
      </c>
      <c r="H179" s="232">
        <v>79</v>
      </c>
      <c r="I179" s="233"/>
      <c r="J179" s="234">
        <f>ROUND(I179*H179,2)</f>
        <v>0</v>
      </c>
      <c r="K179" s="235"/>
      <c r="L179" s="44"/>
      <c r="M179" s="236" t="s">
        <v>1</v>
      </c>
      <c r="N179" s="237" t="s">
        <v>39</v>
      </c>
      <c r="O179" s="91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310</v>
      </c>
      <c r="AT179" s="240" t="s">
        <v>213</v>
      </c>
      <c r="AU179" s="240" t="s">
        <v>84</v>
      </c>
      <c r="AY179" s="17" t="s">
        <v>211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82</v>
      </c>
      <c r="BK179" s="241">
        <f>ROUND(I179*H179,2)</f>
        <v>0</v>
      </c>
      <c r="BL179" s="17" t="s">
        <v>310</v>
      </c>
      <c r="BM179" s="240" t="s">
        <v>2248</v>
      </c>
    </row>
    <row r="180" spans="1:65" s="2" customFormat="1" ht="16.5" customHeight="1">
      <c r="A180" s="38"/>
      <c r="B180" s="39"/>
      <c r="C180" s="228" t="s">
        <v>432</v>
      </c>
      <c r="D180" s="228" t="s">
        <v>213</v>
      </c>
      <c r="E180" s="229" t="s">
        <v>1597</v>
      </c>
      <c r="F180" s="230" t="s">
        <v>1598</v>
      </c>
      <c r="G180" s="231" t="s">
        <v>292</v>
      </c>
      <c r="H180" s="232">
        <v>79</v>
      </c>
      <c r="I180" s="233"/>
      <c r="J180" s="234">
        <f>ROUND(I180*H180,2)</f>
        <v>0</v>
      </c>
      <c r="K180" s="235"/>
      <c r="L180" s="44"/>
      <c r="M180" s="236" t="s">
        <v>1</v>
      </c>
      <c r="N180" s="237" t="s">
        <v>39</v>
      </c>
      <c r="O180" s="91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0" t="s">
        <v>310</v>
      </c>
      <c r="AT180" s="240" t="s">
        <v>213</v>
      </c>
      <c r="AU180" s="240" t="s">
        <v>84</v>
      </c>
      <c r="AY180" s="17" t="s">
        <v>211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7" t="s">
        <v>82</v>
      </c>
      <c r="BK180" s="241">
        <f>ROUND(I180*H180,2)</f>
        <v>0</v>
      </c>
      <c r="BL180" s="17" t="s">
        <v>310</v>
      </c>
      <c r="BM180" s="240" t="s">
        <v>2249</v>
      </c>
    </row>
    <row r="181" spans="1:65" s="2" customFormat="1" ht="24.15" customHeight="1">
      <c r="A181" s="38"/>
      <c r="B181" s="39"/>
      <c r="C181" s="228" t="s">
        <v>440</v>
      </c>
      <c r="D181" s="228" t="s">
        <v>213</v>
      </c>
      <c r="E181" s="229" t="s">
        <v>1600</v>
      </c>
      <c r="F181" s="230" t="s">
        <v>1601</v>
      </c>
      <c r="G181" s="231" t="s">
        <v>292</v>
      </c>
      <c r="H181" s="232">
        <v>79</v>
      </c>
      <c r="I181" s="233"/>
      <c r="J181" s="234">
        <f>ROUND(I181*H181,2)</f>
        <v>0</v>
      </c>
      <c r="K181" s="235"/>
      <c r="L181" s="44"/>
      <c r="M181" s="236" t="s">
        <v>1</v>
      </c>
      <c r="N181" s="237" t="s">
        <v>39</v>
      </c>
      <c r="O181" s="91"/>
      <c r="P181" s="238">
        <f>O181*H181</f>
        <v>0</v>
      </c>
      <c r="Q181" s="238">
        <v>0.0002</v>
      </c>
      <c r="R181" s="238">
        <f>Q181*H181</f>
        <v>0.0158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310</v>
      </c>
      <c r="AT181" s="240" t="s">
        <v>213</v>
      </c>
      <c r="AU181" s="240" t="s">
        <v>84</v>
      </c>
      <c r="AY181" s="17" t="s">
        <v>211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82</v>
      </c>
      <c r="BK181" s="241">
        <f>ROUND(I181*H181,2)</f>
        <v>0</v>
      </c>
      <c r="BL181" s="17" t="s">
        <v>310</v>
      </c>
      <c r="BM181" s="240" t="s">
        <v>2250</v>
      </c>
    </row>
    <row r="182" spans="1:65" s="2" customFormat="1" ht="16.5" customHeight="1">
      <c r="A182" s="38"/>
      <c r="B182" s="39"/>
      <c r="C182" s="228" t="s">
        <v>444</v>
      </c>
      <c r="D182" s="228" t="s">
        <v>213</v>
      </c>
      <c r="E182" s="229" t="s">
        <v>1603</v>
      </c>
      <c r="F182" s="230" t="s">
        <v>1604</v>
      </c>
      <c r="G182" s="231" t="s">
        <v>292</v>
      </c>
      <c r="H182" s="232">
        <v>79</v>
      </c>
      <c r="I182" s="233"/>
      <c r="J182" s="234">
        <f>ROUND(I182*H182,2)</f>
        <v>0</v>
      </c>
      <c r="K182" s="235"/>
      <c r="L182" s="44"/>
      <c r="M182" s="236" t="s">
        <v>1</v>
      </c>
      <c r="N182" s="237" t="s">
        <v>39</v>
      </c>
      <c r="O182" s="91"/>
      <c r="P182" s="238">
        <f>O182*H182</f>
        <v>0</v>
      </c>
      <c r="Q182" s="238">
        <v>0.015</v>
      </c>
      <c r="R182" s="238">
        <f>Q182*H182</f>
        <v>1.185</v>
      </c>
      <c r="S182" s="238">
        <v>0</v>
      </c>
      <c r="T182" s="23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310</v>
      </c>
      <c r="AT182" s="240" t="s">
        <v>213</v>
      </c>
      <c r="AU182" s="240" t="s">
        <v>84</v>
      </c>
      <c r="AY182" s="17" t="s">
        <v>211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82</v>
      </c>
      <c r="BK182" s="241">
        <f>ROUND(I182*H182,2)</f>
        <v>0</v>
      </c>
      <c r="BL182" s="17" t="s">
        <v>310</v>
      </c>
      <c r="BM182" s="240" t="s">
        <v>2251</v>
      </c>
    </row>
    <row r="183" spans="1:65" s="2" customFormat="1" ht="24.15" customHeight="1">
      <c r="A183" s="38"/>
      <c r="B183" s="39"/>
      <c r="C183" s="228" t="s">
        <v>464</v>
      </c>
      <c r="D183" s="228" t="s">
        <v>213</v>
      </c>
      <c r="E183" s="229" t="s">
        <v>1606</v>
      </c>
      <c r="F183" s="230" t="s">
        <v>1607</v>
      </c>
      <c r="G183" s="231" t="s">
        <v>292</v>
      </c>
      <c r="H183" s="232">
        <v>79</v>
      </c>
      <c r="I183" s="233"/>
      <c r="J183" s="234">
        <f>ROUND(I183*H183,2)</f>
        <v>0</v>
      </c>
      <c r="K183" s="235"/>
      <c r="L183" s="44"/>
      <c r="M183" s="236" t="s">
        <v>1</v>
      </c>
      <c r="N183" s="237" t="s">
        <v>39</v>
      </c>
      <c r="O183" s="91"/>
      <c r="P183" s="238">
        <f>O183*H183</f>
        <v>0</v>
      </c>
      <c r="Q183" s="238">
        <v>0</v>
      </c>
      <c r="R183" s="238">
        <f>Q183*H183</f>
        <v>0</v>
      </c>
      <c r="S183" s="238">
        <v>0.0025</v>
      </c>
      <c r="T183" s="239">
        <f>S183*H183</f>
        <v>0.1975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310</v>
      </c>
      <c r="AT183" s="240" t="s">
        <v>213</v>
      </c>
      <c r="AU183" s="240" t="s">
        <v>84</v>
      </c>
      <c r="AY183" s="17" t="s">
        <v>211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82</v>
      </c>
      <c r="BK183" s="241">
        <f>ROUND(I183*H183,2)</f>
        <v>0</v>
      </c>
      <c r="BL183" s="17" t="s">
        <v>310</v>
      </c>
      <c r="BM183" s="240" t="s">
        <v>2252</v>
      </c>
    </row>
    <row r="184" spans="1:65" s="2" customFormat="1" ht="16.5" customHeight="1">
      <c r="A184" s="38"/>
      <c r="B184" s="39"/>
      <c r="C184" s="228" t="s">
        <v>468</v>
      </c>
      <c r="D184" s="228" t="s">
        <v>213</v>
      </c>
      <c r="E184" s="229" t="s">
        <v>1609</v>
      </c>
      <c r="F184" s="230" t="s">
        <v>1610</v>
      </c>
      <c r="G184" s="231" t="s">
        <v>292</v>
      </c>
      <c r="H184" s="232">
        <v>79</v>
      </c>
      <c r="I184" s="233"/>
      <c r="J184" s="234">
        <f>ROUND(I184*H184,2)</f>
        <v>0</v>
      </c>
      <c r="K184" s="235"/>
      <c r="L184" s="44"/>
      <c r="M184" s="236" t="s">
        <v>1</v>
      </c>
      <c r="N184" s="237" t="s">
        <v>39</v>
      </c>
      <c r="O184" s="91"/>
      <c r="P184" s="238">
        <f>O184*H184</f>
        <v>0</v>
      </c>
      <c r="Q184" s="238">
        <v>0.0003</v>
      </c>
      <c r="R184" s="238">
        <f>Q184*H184</f>
        <v>0.0237</v>
      </c>
      <c r="S184" s="238">
        <v>0</v>
      </c>
      <c r="T184" s="23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0" t="s">
        <v>310</v>
      </c>
      <c r="AT184" s="240" t="s">
        <v>213</v>
      </c>
      <c r="AU184" s="240" t="s">
        <v>84</v>
      </c>
      <c r="AY184" s="17" t="s">
        <v>211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7" t="s">
        <v>82</v>
      </c>
      <c r="BK184" s="241">
        <f>ROUND(I184*H184,2)</f>
        <v>0</v>
      </c>
      <c r="BL184" s="17" t="s">
        <v>310</v>
      </c>
      <c r="BM184" s="240" t="s">
        <v>2253</v>
      </c>
    </row>
    <row r="185" spans="1:65" s="2" customFormat="1" ht="16.5" customHeight="1">
      <c r="A185" s="38"/>
      <c r="B185" s="39"/>
      <c r="C185" s="280" t="s">
        <v>473</v>
      </c>
      <c r="D185" s="280" t="s">
        <v>258</v>
      </c>
      <c r="E185" s="281" t="s">
        <v>1612</v>
      </c>
      <c r="F185" s="282" t="s">
        <v>1613</v>
      </c>
      <c r="G185" s="283" t="s">
        <v>313</v>
      </c>
      <c r="H185" s="284">
        <v>37</v>
      </c>
      <c r="I185" s="285"/>
      <c r="J185" s="286">
        <f>ROUND(I185*H185,2)</f>
        <v>0</v>
      </c>
      <c r="K185" s="287"/>
      <c r="L185" s="288"/>
      <c r="M185" s="289" t="s">
        <v>1</v>
      </c>
      <c r="N185" s="290" t="s">
        <v>39</v>
      </c>
      <c r="O185" s="91"/>
      <c r="P185" s="238">
        <f>O185*H185</f>
        <v>0</v>
      </c>
      <c r="Q185" s="238">
        <v>0.00022</v>
      </c>
      <c r="R185" s="238">
        <f>Q185*H185</f>
        <v>0.00814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468</v>
      </c>
      <c r="AT185" s="240" t="s">
        <v>258</v>
      </c>
      <c r="AU185" s="240" t="s">
        <v>84</v>
      </c>
      <c r="AY185" s="17" t="s">
        <v>211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7" t="s">
        <v>82</v>
      </c>
      <c r="BK185" s="241">
        <f>ROUND(I185*H185,2)</f>
        <v>0</v>
      </c>
      <c r="BL185" s="17" t="s">
        <v>310</v>
      </c>
      <c r="BM185" s="240" t="s">
        <v>2254</v>
      </c>
    </row>
    <row r="186" spans="1:51" s="14" customFormat="1" ht="12">
      <c r="A186" s="14"/>
      <c r="B186" s="258"/>
      <c r="C186" s="259"/>
      <c r="D186" s="249" t="s">
        <v>221</v>
      </c>
      <c r="E186" s="260" t="s">
        <v>1</v>
      </c>
      <c r="F186" s="261" t="s">
        <v>1971</v>
      </c>
      <c r="G186" s="259"/>
      <c r="H186" s="262">
        <v>37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8" t="s">
        <v>221</v>
      </c>
      <c r="AU186" s="268" t="s">
        <v>84</v>
      </c>
      <c r="AV186" s="14" t="s">
        <v>84</v>
      </c>
      <c r="AW186" s="14" t="s">
        <v>31</v>
      </c>
      <c r="AX186" s="14" t="s">
        <v>82</v>
      </c>
      <c r="AY186" s="268" t="s">
        <v>211</v>
      </c>
    </row>
    <row r="187" spans="1:65" s="2" customFormat="1" ht="24.15" customHeight="1">
      <c r="A187" s="38"/>
      <c r="B187" s="39"/>
      <c r="C187" s="228" t="s">
        <v>478</v>
      </c>
      <c r="D187" s="228" t="s">
        <v>213</v>
      </c>
      <c r="E187" s="229" t="s">
        <v>1616</v>
      </c>
      <c r="F187" s="230" t="s">
        <v>1617</v>
      </c>
      <c r="G187" s="231" t="s">
        <v>313</v>
      </c>
      <c r="H187" s="232">
        <v>46</v>
      </c>
      <c r="I187" s="233"/>
      <c r="J187" s="234">
        <f>ROUND(I187*H187,2)</f>
        <v>0</v>
      </c>
      <c r="K187" s="235"/>
      <c r="L187" s="44"/>
      <c r="M187" s="236" t="s">
        <v>1</v>
      </c>
      <c r="N187" s="237" t="s">
        <v>39</v>
      </c>
      <c r="O187" s="91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310</v>
      </c>
      <c r="AT187" s="240" t="s">
        <v>213</v>
      </c>
      <c r="AU187" s="240" t="s">
        <v>84</v>
      </c>
      <c r="AY187" s="17" t="s">
        <v>211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82</v>
      </c>
      <c r="BK187" s="241">
        <f>ROUND(I187*H187,2)</f>
        <v>0</v>
      </c>
      <c r="BL187" s="17" t="s">
        <v>310</v>
      </c>
      <c r="BM187" s="240" t="s">
        <v>2255</v>
      </c>
    </row>
    <row r="188" spans="1:65" s="2" customFormat="1" ht="21.75" customHeight="1">
      <c r="A188" s="38"/>
      <c r="B188" s="39"/>
      <c r="C188" s="228" t="s">
        <v>453</v>
      </c>
      <c r="D188" s="228" t="s">
        <v>213</v>
      </c>
      <c r="E188" s="229" t="s">
        <v>1619</v>
      </c>
      <c r="F188" s="230" t="s">
        <v>1620</v>
      </c>
      <c r="G188" s="231" t="s">
        <v>313</v>
      </c>
      <c r="H188" s="232">
        <v>37</v>
      </c>
      <c r="I188" s="233"/>
      <c r="J188" s="234">
        <f>ROUND(I188*H188,2)</f>
        <v>0</v>
      </c>
      <c r="K188" s="235"/>
      <c r="L188" s="44"/>
      <c r="M188" s="236" t="s">
        <v>1</v>
      </c>
      <c r="N188" s="237" t="s">
        <v>39</v>
      </c>
      <c r="O188" s="91"/>
      <c r="P188" s="238">
        <f>O188*H188</f>
        <v>0</v>
      </c>
      <c r="Q188" s="238">
        <v>0</v>
      </c>
      <c r="R188" s="238">
        <f>Q188*H188</f>
        <v>0</v>
      </c>
      <c r="S188" s="238">
        <v>0.0003</v>
      </c>
      <c r="T188" s="239">
        <f>S188*H188</f>
        <v>0.011099999999999999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310</v>
      </c>
      <c r="AT188" s="240" t="s">
        <v>213</v>
      </c>
      <c r="AU188" s="240" t="s">
        <v>84</v>
      </c>
      <c r="AY188" s="17" t="s">
        <v>211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7" t="s">
        <v>82</v>
      </c>
      <c r="BK188" s="241">
        <f>ROUND(I188*H188,2)</f>
        <v>0</v>
      </c>
      <c r="BL188" s="17" t="s">
        <v>310</v>
      </c>
      <c r="BM188" s="240" t="s">
        <v>2256</v>
      </c>
    </row>
    <row r="189" spans="1:65" s="2" customFormat="1" ht="66.75" customHeight="1">
      <c r="A189" s="38"/>
      <c r="B189" s="39"/>
      <c r="C189" s="280" t="s">
        <v>460</v>
      </c>
      <c r="D189" s="280" t="s">
        <v>258</v>
      </c>
      <c r="E189" s="281" t="s">
        <v>1622</v>
      </c>
      <c r="F189" s="282" t="s">
        <v>1623</v>
      </c>
      <c r="G189" s="283" t="s">
        <v>292</v>
      </c>
      <c r="H189" s="284">
        <v>87</v>
      </c>
      <c r="I189" s="285"/>
      <c r="J189" s="286">
        <f>ROUND(I189*H189,2)</f>
        <v>0</v>
      </c>
      <c r="K189" s="287"/>
      <c r="L189" s="288"/>
      <c r="M189" s="289" t="s">
        <v>1</v>
      </c>
      <c r="N189" s="290" t="s">
        <v>39</v>
      </c>
      <c r="O189" s="91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1521</v>
      </c>
      <c r="AT189" s="240" t="s">
        <v>258</v>
      </c>
      <c r="AU189" s="240" t="s">
        <v>84</v>
      </c>
      <c r="AY189" s="17" t="s">
        <v>211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7" t="s">
        <v>82</v>
      </c>
      <c r="BK189" s="241">
        <f>ROUND(I189*H189,2)</f>
        <v>0</v>
      </c>
      <c r="BL189" s="17" t="s">
        <v>1521</v>
      </c>
      <c r="BM189" s="240" t="s">
        <v>2257</v>
      </c>
    </row>
    <row r="190" spans="1:65" s="2" customFormat="1" ht="16.5" customHeight="1">
      <c r="A190" s="38"/>
      <c r="B190" s="39"/>
      <c r="C190" s="228" t="s">
        <v>487</v>
      </c>
      <c r="D190" s="228" t="s">
        <v>213</v>
      </c>
      <c r="E190" s="229" t="s">
        <v>1625</v>
      </c>
      <c r="F190" s="230" t="s">
        <v>1626</v>
      </c>
      <c r="G190" s="231" t="s">
        <v>313</v>
      </c>
      <c r="H190" s="232">
        <v>37</v>
      </c>
      <c r="I190" s="233"/>
      <c r="J190" s="234">
        <f>ROUND(I190*H190,2)</f>
        <v>0</v>
      </c>
      <c r="K190" s="235"/>
      <c r="L190" s="44"/>
      <c r="M190" s="236" t="s">
        <v>1</v>
      </c>
      <c r="N190" s="237" t="s">
        <v>39</v>
      </c>
      <c r="O190" s="91"/>
      <c r="P190" s="238">
        <f>O190*H190</f>
        <v>0</v>
      </c>
      <c r="Q190" s="238">
        <v>1E-05</v>
      </c>
      <c r="R190" s="238">
        <f>Q190*H190</f>
        <v>0.00037000000000000005</v>
      </c>
      <c r="S190" s="238">
        <v>0</v>
      </c>
      <c r="T190" s="23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310</v>
      </c>
      <c r="AT190" s="240" t="s">
        <v>213</v>
      </c>
      <c r="AU190" s="240" t="s">
        <v>84</v>
      </c>
      <c r="AY190" s="17" t="s">
        <v>211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7" t="s">
        <v>82</v>
      </c>
      <c r="BK190" s="241">
        <f>ROUND(I190*H190,2)</f>
        <v>0</v>
      </c>
      <c r="BL190" s="17" t="s">
        <v>310</v>
      </c>
      <c r="BM190" s="240" t="s">
        <v>2258</v>
      </c>
    </row>
    <row r="191" spans="1:65" s="2" customFormat="1" ht="24.15" customHeight="1">
      <c r="A191" s="38"/>
      <c r="B191" s="39"/>
      <c r="C191" s="228" t="s">
        <v>499</v>
      </c>
      <c r="D191" s="228" t="s">
        <v>213</v>
      </c>
      <c r="E191" s="229" t="s">
        <v>1628</v>
      </c>
      <c r="F191" s="230" t="s">
        <v>1629</v>
      </c>
      <c r="G191" s="231" t="s">
        <v>292</v>
      </c>
      <c r="H191" s="232">
        <v>79</v>
      </c>
      <c r="I191" s="233"/>
      <c r="J191" s="234">
        <f>ROUND(I191*H191,2)</f>
        <v>0</v>
      </c>
      <c r="K191" s="235"/>
      <c r="L191" s="44"/>
      <c r="M191" s="236" t="s">
        <v>1</v>
      </c>
      <c r="N191" s="237" t="s">
        <v>39</v>
      </c>
      <c r="O191" s="91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0" t="s">
        <v>310</v>
      </c>
      <c r="AT191" s="240" t="s">
        <v>213</v>
      </c>
      <c r="AU191" s="240" t="s">
        <v>84</v>
      </c>
      <c r="AY191" s="17" t="s">
        <v>211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7" t="s">
        <v>82</v>
      </c>
      <c r="BK191" s="241">
        <f>ROUND(I191*H191,2)</f>
        <v>0</v>
      </c>
      <c r="BL191" s="17" t="s">
        <v>310</v>
      </c>
      <c r="BM191" s="240" t="s">
        <v>2259</v>
      </c>
    </row>
    <row r="192" spans="1:63" s="12" customFormat="1" ht="22.8" customHeight="1">
      <c r="A192" s="12"/>
      <c r="B192" s="212"/>
      <c r="C192" s="213"/>
      <c r="D192" s="214" t="s">
        <v>73</v>
      </c>
      <c r="E192" s="226" t="s">
        <v>1215</v>
      </c>
      <c r="F192" s="226" t="s">
        <v>1216</v>
      </c>
      <c r="G192" s="213"/>
      <c r="H192" s="213"/>
      <c r="I192" s="216"/>
      <c r="J192" s="227">
        <f>BK192</f>
        <v>0</v>
      </c>
      <c r="K192" s="213"/>
      <c r="L192" s="218"/>
      <c r="M192" s="219"/>
      <c r="N192" s="220"/>
      <c r="O192" s="220"/>
      <c r="P192" s="221">
        <f>SUM(P193:P198)</f>
        <v>0</v>
      </c>
      <c r="Q192" s="220"/>
      <c r="R192" s="221">
        <f>SUM(R193:R198)</f>
        <v>0.05793999999999999</v>
      </c>
      <c r="S192" s="220"/>
      <c r="T192" s="222">
        <f>SUM(T193:T198)</f>
        <v>1.7115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3" t="s">
        <v>84</v>
      </c>
      <c r="AT192" s="224" t="s">
        <v>73</v>
      </c>
      <c r="AU192" s="224" t="s">
        <v>82</v>
      </c>
      <c r="AY192" s="223" t="s">
        <v>211</v>
      </c>
      <c r="BK192" s="225">
        <f>SUM(BK193:BK198)</f>
        <v>0</v>
      </c>
    </row>
    <row r="193" spans="1:65" s="2" customFormat="1" ht="16.5" customHeight="1">
      <c r="A193" s="38"/>
      <c r="B193" s="39"/>
      <c r="C193" s="228" t="s">
        <v>508</v>
      </c>
      <c r="D193" s="228" t="s">
        <v>213</v>
      </c>
      <c r="E193" s="229" t="s">
        <v>1222</v>
      </c>
      <c r="F193" s="230" t="s">
        <v>1223</v>
      </c>
      <c r="G193" s="231" t="s">
        <v>292</v>
      </c>
      <c r="H193" s="232">
        <v>3.2</v>
      </c>
      <c r="I193" s="233"/>
      <c r="J193" s="234">
        <f>ROUND(I193*H193,2)</f>
        <v>0</v>
      </c>
      <c r="K193" s="235"/>
      <c r="L193" s="44"/>
      <c r="M193" s="236" t="s">
        <v>1</v>
      </c>
      <c r="N193" s="237" t="s">
        <v>39</v>
      </c>
      <c r="O193" s="91"/>
      <c r="P193" s="238">
        <f>O193*H193</f>
        <v>0</v>
      </c>
      <c r="Q193" s="238">
        <v>0.0003</v>
      </c>
      <c r="R193" s="238">
        <f>Q193*H193</f>
        <v>0.0009599999999999999</v>
      </c>
      <c r="S193" s="238">
        <v>0</v>
      </c>
      <c r="T193" s="23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0" t="s">
        <v>310</v>
      </c>
      <c r="AT193" s="240" t="s">
        <v>213</v>
      </c>
      <c r="AU193" s="240" t="s">
        <v>84</v>
      </c>
      <c r="AY193" s="17" t="s">
        <v>211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7" t="s">
        <v>82</v>
      </c>
      <c r="BK193" s="241">
        <f>ROUND(I193*H193,2)</f>
        <v>0</v>
      </c>
      <c r="BL193" s="17" t="s">
        <v>310</v>
      </c>
      <c r="BM193" s="240" t="s">
        <v>2260</v>
      </c>
    </row>
    <row r="194" spans="1:65" s="2" customFormat="1" ht="24.15" customHeight="1">
      <c r="A194" s="38"/>
      <c r="B194" s="39"/>
      <c r="C194" s="228" t="s">
        <v>513</v>
      </c>
      <c r="D194" s="228" t="s">
        <v>213</v>
      </c>
      <c r="E194" s="229" t="s">
        <v>1632</v>
      </c>
      <c r="F194" s="230" t="s">
        <v>1633</v>
      </c>
      <c r="G194" s="231" t="s">
        <v>292</v>
      </c>
      <c r="H194" s="232">
        <v>21</v>
      </c>
      <c r="I194" s="233"/>
      <c r="J194" s="234">
        <f>ROUND(I194*H194,2)</f>
        <v>0</v>
      </c>
      <c r="K194" s="235"/>
      <c r="L194" s="44"/>
      <c r="M194" s="236" t="s">
        <v>1</v>
      </c>
      <c r="N194" s="237" t="s">
        <v>39</v>
      </c>
      <c r="O194" s="91"/>
      <c r="P194" s="238">
        <f>O194*H194</f>
        <v>0</v>
      </c>
      <c r="Q194" s="238">
        <v>0</v>
      </c>
      <c r="R194" s="238">
        <f>Q194*H194</f>
        <v>0</v>
      </c>
      <c r="S194" s="238">
        <v>0.0815</v>
      </c>
      <c r="T194" s="239">
        <f>S194*H194</f>
        <v>1.7115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310</v>
      </c>
      <c r="AT194" s="240" t="s">
        <v>213</v>
      </c>
      <c r="AU194" s="240" t="s">
        <v>84</v>
      </c>
      <c r="AY194" s="17" t="s">
        <v>211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82</v>
      </c>
      <c r="BK194" s="241">
        <f>ROUND(I194*H194,2)</f>
        <v>0</v>
      </c>
      <c r="BL194" s="17" t="s">
        <v>310</v>
      </c>
      <c r="BM194" s="240" t="s">
        <v>2261</v>
      </c>
    </row>
    <row r="195" spans="1:65" s="2" customFormat="1" ht="24.15" customHeight="1">
      <c r="A195" s="38"/>
      <c r="B195" s="39"/>
      <c r="C195" s="228" t="s">
        <v>519</v>
      </c>
      <c r="D195" s="228" t="s">
        <v>213</v>
      </c>
      <c r="E195" s="229" t="s">
        <v>1635</v>
      </c>
      <c r="F195" s="230" t="s">
        <v>1636</v>
      </c>
      <c r="G195" s="231" t="s">
        <v>292</v>
      </c>
      <c r="H195" s="232">
        <v>3.2</v>
      </c>
      <c r="I195" s="233"/>
      <c r="J195" s="234">
        <f>ROUND(I195*H195,2)</f>
        <v>0</v>
      </c>
      <c r="K195" s="235"/>
      <c r="L195" s="44"/>
      <c r="M195" s="236" t="s">
        <v>1</v>
      </c>
      <c r="N195" s="237" t="s">
        <v>39</v>
      </c>
      <c r="O195" s="91"/>
      <c r="P195" s="238">
        <f>O195*H195</f>
        <v>0</v>
      </c>
      <c r="Q195" s="238">
        <v>0.0049</v>
      </c>
      <c r="R195" s="238">
        <f>Q195*H195</f>
        <v>0.01568</v>
      </c>
      <c r="S195" s="238">
        <v>0</v>
      </c>
      <c r="T195" s="23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0" t="s">
        <v>310</v>
      </c>
      <c r="AT195" s="240" t="s">
        <v>213</v>
      </c>
      <c r="AU195" s="240" t="s">
        <v>84</v>
      </c>
      <c r="AY195" s="17" t="s">
        <v>211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7" t="s">
        <v>82</v>
      </c>
      <c r="BK195" s="241">
        <f>ROUND(I195*H195,2)</f>
        <v>0</v>
      </c>
      <c r="BL195" s="17" t="s">
        <v>310</v>
      </c>
      <c r="BM195" s="240" t="s">
        <v>2262</v>
      </c>
    </row>
    <row r="196" spans="1:65" s="2" customFormat="1" ht="16.5" customHeight="1">
      <c r="A196" s="38"/>
      <c r="B196" s="39"/>
      <c r="C196" s="280" t="s">
        <v>525</v>
      </c>
      <c r="D196" s="280" t="s">
        <v>258</v>
      </c>
      <c r="E196" s="281" t="s">
        <v>1254</v>
      </c>
      <c r="F196" s="282" t="s">
        <v>1255</v>
      </c>
      <c r="G196" s="283" t="s">
        <v>292</v>
      </c>
      <c r="H196" s="284">
        <v>3.5</v>
      </c>
      <c r="I196" s="285"/>
      <c r="J196" s="286">
        <f>ROUND(I196*H196,2)</f>
        <v>0</v>
      </c>
      <c r="K196" s="287"/>
      <c r="L196" s="288"/>
      <c r="M196" s="289" t="s">
        <v>1</v>
      </c>
      <c r="N196" s="290" t="s">
        <v>39</v>
      </c>
      <c r="O196" s="91"/>
      <c r="P196" s="238">
        <f>O196*H196</f>
        <v>0</v>
      </c>
      <c r="Q196" s="238">
        <v>0.0118</v>
      </c>
      <c r="R196" s="238">
        <f>Q196*H196</f>
        <v>0.041299999999999996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468</v>
      </c>
      <c r="AT196" s="240" t="s">
        <v>258</v>
      </c>
      <c r="AU196" s="240" t="s">
        <v>84</v>
      </c>
      <c r="AY196" s="17" t="s">
        <v>211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7" t="s">
        <v>82</v>
      </c>
      <c r="BK196" s="241">
        <f>ROUND(I196*H196,2)</f>
        <v>0</v>
      </c>
      <c r="BL196" s="17" t="s">
        <v>310</v>
      </c>
      <c r="BM196" s="240" t="s">
        <v>2263</v>
      </c>
    </row>
    <row r="197" spans="1:65" s="2" customFormat="1" ht="24.15" customHeight="1">
      <c r="A197" s="38"/>
      <c r="B197" s="39"/>
      <c r="C197" s="228" t="s">
        <v>529</v>
      </c>
      <c r="D197" s="228" t="s">
        <v>213</v>
      </c>
      <c r="E197" s="229" t="s">
        <v>1639</v>
      </c>
      <c r="F197" s="230" t="s">
        <v>1640</v>
      </c>
      <c r="G197" s="231" t="s">
        <v>292</v>
      </c>
      <c r="H197" s="232">
        <v>3.2</v>
      </c>
      <c r="I197" s="233"/>
      <c r="J197" s="234">
        <f>ROUND(I197*H197,2)</f>
        <v>0</v>
      </c>
      <c r="K197" s="235"/>
      <c r="L197" s="44"/>
      <c r="M197" s="236" t="s">
        <v>1</v>
      </c>
      <c r="N197" s="237" t="s">
        <v>39</v>
      </c>
      <c r="O197" s="91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0" t="s">
        <v>310</v>
      </c>
      <c r="AT197" s="240" t="s">
        <v>213</v>
      </c>
      <c r="AU197" s="240" t="s">
        <v>84</v>
      </c>
      <c r="AY197" s="17" t="s">
        <v>211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7" t="s">
        <v>82</v>
      </c>
      <c r="BK197" s="241">
        <f>ROUND(I197*H197,2)</f>
        <v>0</v>
      </c>
      <c r="BL197" s="17" t="s">
        <v>310</v>
      </c>
      <c r="BM197" s="240" t="s">
        <v>2264</v>
      </c>
    </row>
    <row r="198" spans="1:65" s="2" customFormat="1" ht="16.5" customHeight="1">
      <c r="A198" s="38"/>
      <c r="B198" s="39"/>
      <c r="C198" s="228" t="s">
        <v>538</v>
      </c>
      <c r="D198" s="228" t="s">
        <v>213</v>
      </c>
      <c r="E198" s="229" t="s">
        <v>1642</v>
      </c>
      <c r="F198" s="230" t="s">
        <v>1643</v>
      </c>
      <c r="G198" s="231" t="s">
        <v>292</v>
      </c>
      <c r="H198" s="232">
        <v>21</v>
      </c>
      <c r="I198" s="233"/>
      <c r="J198" s="234">
        <f>ROUND(I198*H198,2)</f>
        <v>0</v>
      </c>
      <c r="K198" s="235"/>
      <c r="L198" s="44"/>
      <c r="M198" s="236" t="s">
        <v>1</v>
      </c>
      <c r="N198" s="237" t="s">
        <v>39</v>
      </c>
      <c r="O198" s="91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1521</v>
      </c>
      <c r="AT198" s="240" t="s">
        <v>213</v>
      </c>
      <c r="AU198" s="240" t="s">
        <v>84</v>
      </c>
      <c r="AY198" s="17" t="s">
        <v>211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7" t="s">
        <v>82</v>
      </c>
      <c r="BK198" s="241">
        <f>ROUND(I198*H198,2)</f>
        <v>0</v>
      </c>
      <c r="BL198" s="17" t="s">
        <v>1521</v>
      </c>
      <c r="BM198" s="240" t="s">
        <v>2265</v>
      </c>
    </row>
    <row r="199" spans="1:63" s="12" customFormat="1" ht="22.8" customHeight="1">
      <c r="A199" s="12"/>
      <c r="B199" s="212"/>
      <c r="C199" s="213"/>
      <c r="D199" s="214" t="s">
        <v>73</v>
      </c>
      <c r="E199" s="226" t="s">
        <v>1284</v>
      </c>
      <c r="F199" s="226" t="s">
        <v>1285</v>
      </c>
      <c r="G199" s="213"/>
      <c r="H199" s="213"/>
      <c r="I199" s="216"/>
      <c r="J199" s="227">
        <f>BK199</f>
        <v>0</v>
      </c>
      <c r="K199" s="213"/>
      <c r="L199" s="218"/>
      <c r="M199" s="219"/>
      <c r="N199" s="220"/>
      <c r="O199" s="220"/>
      <c r="P199" s="221">
        <f>SUM(P200:P203)</f>
        <v>0</v>
      </c>
      <c r="Q199" s="220"/>
      <c r="R199" s="221">
        <f>SUM(R200:R203)</f>
        <v>0.00252</v>
      </c>
      <c r="S199" s="220"/>
      <c r="T199" s="222">
        <f>SUM(T200:T203)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3" t="s">
        <v>84</v>
      </c>
      <c r="AT199" s="224" t="s">
        <v>73</v>
      </c>
      <c r="AU199" s="224" t="s">
        <v>82</v>
      </c>
      <c r="AY199" s="223" t="s">
        <v>211</v>
      </c>
      <c r="BK199" s="225">
        <f>SUM(BK200:BK203)</f>
        <v>0</v>
      </c>
    </row>
    <row r="200" spans="1:65" s="2" customFormat="1" ht="24.15" customHeight="1">
      <c r="A200" s="38"/>
      <c r="B200" s="39"/>
      <c r="C200" s="228" t="s">
        <v>543</v>
      </c>
      <c r="D200" s="228" t="s">
        <v>213</v>
      </c>
      <c r="E200" s="229" t="s">
        <v>1651</v>
      </c>
      <c r="F200" s="230" t="s">
        <v>1652</v>
      </c>
      <c r="G200" s="231" t="s">
        <v>313</v>
      </c>
      <c r="H200" s="232">
        <v>21</v>
      </c>
      <c r="I200" s="233"/>
      <c r="J200" s="234">
        <f>ROUND(I200*H200,2)</f>
        <v>0</v>
      </c>
      <c r="K200" s="235"/>
      <c r="L200" s="44"/>
      <c r="M200" s="236" t="s">
        <v>1</v>
      </c>
      <c r="N200" s="237" t="s">
        <v>39</v>
      </c>
      <c r="O200" s="91"/>
      <c r="P200" s="238">
        <f>O200*H200</f>
        <v>0</v>
      </c>
      <c r="Q200" s="238">
        <v>2E-05</v>
      </c>
      <c r="R200" s="238">
        <f>Q200*H200</f>
        <v>0.00042</v>
      </c>
      <c r="S200" s="238">
        <v>0</v>
      </c>
      <c r="T200" s="23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0" t="s">
        <v>310</v>
      </c>
      <c r="AT200" s="240" t="s">
        <v>213</v>
      </c>
      <c r="AU200" s="240" t="s">
        <v>84</v>
      </c>
      <c r="AY200" s="17" t="s">
        <v>211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7" t="s">
        <v>82</v>
      </c>
      <c r="BK200" s="241">
        <f>ROUND(I200*H200,2)</f>
        <v>0</v>
      </c>
      <c r="BL200" s="17" t="s">
        <v>310</v>
      </c>
      <c r="BM200" s="240" t="s">
        <v>2266</v>
      </c>
    </row>
    <row r="201" spans="1:65" s="2" customFormat="1" ht="24.15" customHeight="1">
      <c r="A201" s="38"/>
      <c r="B201" s="39"/>
      <c r="C201" s="228" t="s">
        <v>547</v>
      </c>
      <c r="D201" s="228" t="s">
        <v>213</v>
      </c>
      <c r="E201" s="229" t="s">
        <v>1660</v>
      </c>
      <c r="F201" s="230" t="s">
        <v>1661</v>
      </c>
      <c r="G201" s="231" t="s">
        <v>313</v>
      </c>
      <c r="H201" s="232">
        <v>21</v>
      </c>
      <c r="I201" s="233"/>
      <c r="J201" s="234">
        <f>ROUND(I201*H201,2)</f>
        <v>0</v>
      </c>
      <c r="K201" s="235"/>
      <c r="L201" s="44"/>
      <c r="M201" s="236" t="s">
        <v>1</v>
      </c>
      <c r="N201" s="237" t="s">
        <v>39</v>
      </c>
      <c r="O201" s="91"/>
      <c r="P201" s="238">
        <f>O201*H201</f>
        <v>0</v>
      </c>
      <c r="Q201" s="238">
        <v>4E-05</v>
      </c>
      <c r="R201" s="238">
        <f>Q201*H201</f>
        <v>0.00084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310</v>
      </c>
      <c r="AT201" s="240" t="s">
        <v>213</v>
      </c>
      <c r="AU201" s="240" t="s">
        <v>84</v>
      </c>
      <c r="AY201" s="17" t="s">
        <v>211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82</v>
      </c>
      <c r="BK201" s="241">
        <f>ROUND(I201*H201,2)</f>
        <v>0</v>
      </c>
      <c r="BL201" s="17" t="s">
        <v>310</v>
      </c>
      <c r="BM201" s="240" t="s">
        <v>2267</v>
      </c>
    </row>
    <row r="202" spans="1:65" s="2" customFormat="1" ht="21.75" customHeight="1">
      <c r="A202" s="38"/>
      <c r="B202" s="39"/>
      <c r="C202" s="228" t="s">
        <v>553</v>
      </c>
      <c r="D202" s="228" t="s">
        <v>213</v>
      </c>
      <c r="E202" s="229" t="s">
        <v>1663</v>
      </c>
      <c r="F202" s="230" t="s">
        <v>1664</v>
      </c>
      <c r="G202" s="231" t="s">
        <v>313</v>
      </c>
      <c r="H202" s="232">
        <v>21</v>
      </c>
      <c r="I202" s="233"/>
      <c r="J202" s="234">
        <f>ROUND(I202*H202,2)</f>
        <v>0</v>
      </c>
      <c r="K202" s="235"/>
      <c r="L202" s="44"/>
      <c r="M202" s="236" t="s">
        <v>1</v>
      </c>
      <c r="N202" s="237" t="s">
        <v>39</v>
      </c>
      <c r="O202" s="91"/>
      <c r="P202" s="238">
        <f>O202*H202</f>
        <v>0</v>
      </c>
      <c r="Q202" s="238">
        <v>6E-05</v>
      </c>
      <c r="R202" s="238">
        <f>Q202*H202</f>
        <v>0.00126</v>
      </c>
      <c r="S202" s="238">
        <v>0</v>
      </c>
      <c r="T202" s="23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0" t="s">
        <v>310</v>
      </c>
      <c r="AT202" s="240" t="s">
        <v>213</v>
      </c>
      <c r="AU202" s="240" t="s">
        <v>84</v>
      </c>
      <c r="AY202" s="17" t="s">
        <v>211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7" t="s">
        <v>82</v>
      </c>
      <c r="BK202" s="241">
        <f>ROUND(I202*H202,2)</f>
        <v>0</v>
      </c>
      <c r="BL202" s="17" t="s">
        <v>310</v>
      </c>
      <c r="BM202" s="240" t="s">
        <v>2268</v>
      </c>
    </row>
    <row r="203" spans="1:65" s="2" customFormat="1" ht="16.5" customHeight="1">
      <c r="A203" s="38"/>
      <c r="B203" s="39"/>
      <c r="C203" s="228" t="s">
        <v>557</v>
      </c>
      <c r="D203" s="228" t="s">
        <v>213</v>
      </c>
      <c r="E203" s="229" t="s">
        <v>1666</v>
      </c>
      <c r="F203" s="230" t="s">
        <v>1667</v>
      </c>
      <c r="G203" s="231" t="s">
        <v>274</v>
      </c>
      <c r="H203" s="232">
        <v>2</v>
      </c>
      <c r="I203" s="233"/>
      <c r="J203" s="234">
        <f>ROUND(I203*H203,2)</f>
        <v>0</v>
      </c>
      <c r="K203" s="235"/>
      <c r="L203" s="44"/>
      <c r="M203" s="236" t="s">
        <v>1</v>
      </c>
      <c r="N203" s="237" t="s">
        <v>39</v>
      </c>
      <c r="O203" s="91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0" t="s">
        <v>1521</v>
      </c>
      <c r="AT203" s="240" t="s">
        <v>213</v>
      </c>
      <c r="AU203" s="240" t="s">
        <v>84</v>
      </c>
      <c r="AY203" s="17" t="s">
        <v>211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7" t="s">
        <v>82</v>
      </c>
      <c r="BK203" s="241">
        <f>ROUND(I203*H203,2)</f>
        <v>0</v>
      </c>
      <c r="BL203" s="17" t="s">
        <v>1521</v>
      </c>
      <c r="BM203" s="240" t="s">
        <v>2269</v>
      </c>
    </row>
    <row r="204" spans="1:63" s="12" customFormat="1" ht="22.8" customHeight="1">
      <c r="A204" s="12"/>
      <c r="B204" s="212"/>
      <c r="C204" s="213"/>
      <c r="D204" s="214" t="s">
        <v>73</v>
      </c>
      <c r="E204" s="226" t="s">
        <v>1305</v>
      </c>
      <c r="F204" s="226" t="s">
        <v>1306</v>
      </c>
      <c r="G204" s="213"/>
      <c r="H204" s="213"/>
      <c r="I204" s="216"/>
      <c r="J204" s="227">
        <f>BK204</f>
        <v>0</v>
      </c>
      <c r="K204" s="213"/>
      <c r="L204" s="218"/>
      <c r="M204" s="219"/>
      <c r="N204" s="220"/>
      <c r="O204" s="220"/>
      <c r="P204" s="221">
        <f>SUM(P205:P212)</f>
        <v>0</v>
      </c>
      <c r="Q204" s="220"/>
      <c r="R204" s="221">
        <f>SUM(R205:R212)</f>
        <v>0.1708</v>
      </c>
      <c r="S204" s="220"/>
      <c r="T204" s="222">
        <f>SUM(T205:T212)</f>
        <v>0.03782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3" t="s">
        <v>84</v>
      </c>
      <c r="AT204" s="224" t="s">
        <v>73</v>
      </c>
      <c r="AU204" s="224" t="s">
        <v>82</v>
      </c>
      <c r="AY204" s="223" t="s">
        <v>211</v>
      </c>
      <c r="BK204" s="225">
        <f>SUM(BK205:BK212)</f>
        <v>0</v>
      </c>
    </row>
    <row r="205" spans="1:65" s="2" customFormat="1" ht="24.15" customHeight="1">
      <c r="A205" s="38"/>
      <c r="B205" s="39"/>
      <c r="C205" s="228" t="s">
        <v>563</v>
      </c>
      <c r="D205" s="228" t="s">
        <v>213</v>
      </c>
      <c r="E205" s="229" t="s">
        <v>1308</v>
      </c>
      <c r="F205" s="230" t="s">
        <v>1309</v>
      </c>
      <c r="G205" s="231" t="s">
        <v>292</v>
      </c>
      <c r="H205" s="232">
        <v>122</v>
      </c>
      <c r="I205" s="233"/>
      <c r="J205" s="234">
        <f>ROUND(I205*H205,2)</f>
        <v>0</v>
      </c>
      <c r="K205" s="235"/>
      <c r="L205" s="44"/>
      <c r="M205" s="236" t="s">
        <v>1</v>
      </c>
      <c r="N205" s="237" t="s">
        <v>39</v>
      </c>
      <c r="O205" s="91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310</v>
      </c>
      <c r="AT205" s="240" t="s">
        <v>213</v>
      </c>
      <c r="AU205" s="240" t="s">
        <v>84</v>
      </c>
      <c r="AY205" s="17" t="s">
        <v>211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7" t="s">
        <v>82</v>
      </c>
      <c r="BK205" s="241">
        <f>ROUND(I205*H205,2)</f>
        <v>0</v>
      </c>
      <c r="BL205" s="17" t="s">
        <v>310</v>
      </c>
      <c r="BM205" s="240" t="s">
        <v>2270</v>
      </c>
    </row>
    <row r="206" spans="1:65" s="2" customFormat="1" ht="16.5" customHeight="1">
      <c r="A206" s="38"/>
      <c r="B206" s="39"/>
      <c r="C206" s="228" t="s">
        <v>569</v>
      </c>
      <c r="D206" s="228" t="s">
        <v>213</v>
      </c>
      <c r="E206" s="229" t="s">
        <v>1670</v>
      </c>
      <c r="F206" s="230" t="s">
        <v>1671</v>
      </c>
      <c r="G206" s="231" t="s">
        <v>292</v>
      </c>
      <c r="H206" s="232">
        <v>122</v>
      </c>
      <c r="I206" s="233"/>
      <c r="J206" s="234">
        <f>ROUND(I206*H206,2)</f>
        <v>0</v>
      </c>
      <c r="K206" s="235"/>
      <c r="L206" s="44"/>
      <c r="M206" s="236" t="s">
        <v>1</v>
      </c>
      <c r="N206" s="237" t="s">
        <v>39</v>
      </c>
      <c r="O206" s="91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0" t="s">
        <v>310</v>
      </c>
      <c r="AT206" s="240" t="s">
        <v>213</v>
      </c>
      <c r="AU206" s="240" t="s">
        <v>84</v>
      </c>
      <c r="AY206" s="17" t="s">
        <v>211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7" t="s">
        <v>82</v>
      </c>
      <c r="BK206" s="241">
        <f>ROUND(I206*H206,2)</f>
        <v>0</v>
      </c>
      <c r="BL206" s="17" t="s">
        <v>310</v>
      </c>
      <c r="BM206" s="240" t="s">
        <v>2271</v>
      </c>
    </row>
    <row r="207" spans="1:65" s="2" customFormat="1" ht="16.5" customHeight="1">
      <c r="A207" s="38"/>
      <c r="B207" s="39"/>
      <c r="C207" s="228" t="s">
        <v>575</v>
      </c>
      <c r="D207" s="228" t="s">
        <v>213</v>
      </c>
      <c r="E207" s="229" t="s">
        <v>1673</v>
      </c>
      <c r="F207" s="230" t="s">
        <v>1674</v>
      </c>
      <c r="G207" s="231" t="s">
        <v>292</v>
      </c>
      <c r="H207" s="232">
        <v>122</v>
      </c>
      <c r="I207" s="233"/>
      <c r="J207" s="234">
        <f>ROUND(I207*H207,2)</f>
        <v>0</v>
      </c>
      <c r="K207" s="235"/>
      <c r="L207" s="44"/>
      <c r="M207" s="236" t="s">
        <v>1</v>
      </c>
      <c r="N207" s="237" t="s">
        <v>39</v>
      </c>
      <c r="O207" s="91"/>
      <c r="P207" s="238">
        <f>O207*H207</f>
        <v>0</v>
      </c>
      <c r="Q207" s="238">
        <v>0.001</v>
      </c>
      <c r="R207" s="238">
        <f>Q207*H207</f>
        <v>0.122</v>
      </c>
      <c r="S207" s="238">
        <v>0.00031</v>
      </c>
      <c r="T207" s="239">
        <f>S207*H207</f>
        <v>0.03782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310</v>
      </c>
      <c r="AT207" s="240" t="s">
        <v>213</v>
      </c>
      <c r="AU207" s="240" t="s">
        <v>84</v>
      </c>
      <c r="AY207" s="17" t="s">
        <v>211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82</v>
      </c>
      <c r="BK207" s="241">
        <f>ROUND(I207*H207,2)</f>
        <v>0</v>
      </c>
      <c r="BL207" s="17" t="s">
        <v>310</v>
      </c>
      <c r="BM207" s="240" t="s">
        <v>2272</v>
      </c>
    </row>
    <row r="208" spans="1:65" s="2" customFormat="1" ht="24.15" customHeight="1">
      <c r="A208" s="38"/>
      <c r="B208" s="39"/>
      <c r="C208" s="228" t="s">
        <v>580</v>
      </c>
      <c r="D208" s="228" t="s">
        <v>213</v>
      </c>
      <c r="E208" s="229" t="s">
        <v>1676</v>
      </c>
      <c r="F208" s="230" t="s">
        <v>1677</v>
      </c>
      <c r="G208" s="231" t="s">
        <v>292</v>
      </c>
      <c r="H208" s="232">
        <v>122</v>
      </c>
      <c r="I208" s="233"/>
      <c r="J208" s="234">
        <f>ROUND(I208*H208,2)</f>
        <v>0</v>
      </c>
      <c r="K208" s="235"/>
      <c r="L208" s="44"/>
      <c r="M208" s="236" t="s">
        <v>1</v>
      </c>
      <c r="N208" s="237" t="s">
        <v>39</v>
      </c>
      <c r="O208" s="91"/>
      <c r="P208" s="238">
        <f>O208*H208</f>
        <v>0</v>
      </c>
      <c r="Q208" s="238">
        <v>0.0002</v>
      </c>
      <c r="R208" s="238">
        <f>Q208*H208</f>
        <v>0.0244</v>
      </c>
      <c r="S208" s="238">
        <v>0</v>
      </c>
      <c r="T208" s="23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0" t="s">
        <v>310</v>
      </c>
      <c r="AT208" s="240" t="s">
        <v>213</v>
      </c>
      <c r="AU208" s="240" t="s">
        <v>84</v>
      </c>
      <c r="AY208" s="17" t="s">
        <v>211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7" t="s">
        <v>82</v>
      </c>
      <c r="BK208" s="241">
        <f>ROUND(I208*H208,2)</f>
        <v>0</v>
      </c>
      <c r="BL208" s="17" t="s">
        <v>310</v>
      </c>
      <c r="BM208" s="240" t="s">
        <v>2273</v>
      </c>
    </row>
    <row r="209" spans="1:65" s="2" customFormat="1" ht="24.15" customHeight="1">
      <c r="A209" s="38"/>
      <c r="B209" s="39"/>
      <c r="C209" s="228" t="s">
        <v>598</v>
      </c>
      <c r="D209" s="228" t="s">
        <v>213</v>
      </c>
      <c r="E209" s="229" t="s">
        <v>1676</v>
      </c>
      <c r="F209" s="230" t="s">
        <v>1677</v>
      </c>
      <c r="G209" s="231" t="s">
        <v>292</v>
      </c>
      <c r="H209" s="232">
        <v>122</v>
      </c>
      <c r="I209" s="233"/>
      <c r="J209" s="234">
        <f>ROUND(I209*H209,2)</f>
        <v>0</v>
      </c>
      <c r="K209" s="235"/>
      <c r="L209" s="44"/>
      <c r="M209" s="236" t="s">
        <v>1</v>
      </c>
      <c r="N209" s="237" t="s">
        <v>39</v>
      </c>
      <c r="O209" s="91"/>
      <c r="P209" s="238">
        <f>O209*H209</f>
        <v>0</v>
      </c>
      <c r="Q209" s="238">
        <v>0.0002</v>
      </c>
      <c r="R209" s="238">
        <f>Q209*H209</f>
        <v>0.0244</v>
      </c>
      <c r="S209" s="238">
        <v>0</v>
      </c>
      <c r="T209" s="23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310</v>
      </c>
      <c r="AT209" s="240" t="s">
        <v>213</v>
      </c>
      <c r="AU209" s="240" t="s">
        <v>84</v>
      </c>
      <c r="AY209" s="17" t="s">
        <v>211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7" t="s">
        <v>82</v>
      </c>
      <c r="BK209" s="241">
        <f>ROUND(I209*H209,2)</f>
        <v>0</v>
      </c>
      <c r="BL209" s="17" t="s">
        <v>310</v>
      </c>
      <c r="BM209" s="240" t="s">
        <v>2274</v>
      </c>
    </row>
    <row r="210" spans="1:65" s="2" customFormat="1" ht="24.15" customHeight="1">
      <c r="A210" s="38"/>
      <c r="B210" s="39"/>
      <c r="C210" s="228" t="s">
        <v>612</v>
      </c>
      <c r="D210" s="228" t="s">
        <v>213</v>
      </c>
      <c r="E210" s="229" t="s">
        <v>1680</v>
      </c>
      <c r="F210" s="230" t="s">
        <v>1681</v>
      </c>
      <c r="G210" s="231" t="s">
        <v>292</v>
      </c>
      <c r="H210" s="232">
        <v>122</v>
      </c>
      <c r="I210" s="233"/>
      <c r="J210" s="234">
        <f>ROUND(I210*H210,2)</f>
        <v>0</v>
      </c>
      <c r="K210" s="235"/>
      <c r="L210" s="44"/>
      <c r="M210" s="236" t="s">
        <v>1</v>
      </c>
      <c r="N210" s="237" t="s">
        <v>39</v>
      </c>
      <c r="O210" s="91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0" t="s">
        <v>1521</v>
      </c>
      <c r="AT210" s="240" t="s">
        <v>213</v>
      </c>
      <c r="AU210" s="240" t="s">
        <v>84</v>
      </c>
      <c r="AY210" s="17" t="s">
        <v>211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7" t="s">
        <v>82</v>
      </c>
      <c r="BK210" s="241">
        <f>ROUND(I210*H210,2)</f>
        <v>0</v>
      </c>
      <c r="BL210" s="17" t="s">
        <v>1521</v>
      </c>
      <c r="BM210" s="240" t="s">
        <v>2275</v>
      </c>
    </row>
    <row r="211" spans="1:65" s="2" customFormat="1" ht="16.5" customHeight="1">
      <c r="A211" s="38"/>
      <c r="B211" s="39"/>
      <c r="C211" s="228" t="s">
        <v>585</v>
      </c>
      <c r="D211" s="228" t="s">
        <v>213</v>
      </c>
      <c r="E211" s="229" t="s">
        <v>1683</v>
      </c>
      <c r="F211" s="230" t="s">
        <v>1684</v>
      </c>
      <c r="G211" s="231" t="s">
        <v>292</v>
      </c>
      <c r="H211" s="232">
        <v>122</v>
      </c>
      <c r="I211" s="233"/>
      <c r="J211" s="234">
        <f>ROUND(I211*H211,2)</f>
        <v>0</v>
      </c>
      <c r="K211" s="235"/>
      <c r="L211" s="44"/>
      <c r="M211" s="236" t="s">
        <v>1</v>
      </c>
      <c r="N211" s="237" t="s">
        <v>39</v>
      </c>
      <c r="O211" s="91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0" t="s">
        <v>1521</v>
      </c>
      <c r="AT211" s="240" t="s">
        <v>213</v>
      </c>
      <c r="AU211" s="240" t="s">
        <v>84</v>
      </c>
      <c r="AY211" s="17" t="s">
        <v>211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7" t="s">
        <v>82</v>
      </c>
      <c r="BK211" s="241">
        <f>ROUND(I211*H211,2)</f>
        <v>0</v>
      </c>
      <c r="BL211" s="17" t="s">
        <v>1521</v>
      </c>
      <c r="BM211" s="240" t="s">
        <v>2276</v>
      </c>
    </row>
    <row r="212" spans="1:65" s="2" customFormat="1" ht="16.5" customHeight="1">
      <c r="A212" s="38"/>
      <c r="B212" s="39"/>
      <c r="C212" s="228" t="s">
        <v>616</v>
      </c>
      <c r="D212" s="228" t="s">
        <v>213</v>
      </c>
      <c r="E212" s="229" t="s">
        <v>1686</v>
      </c>
      <c r="F212" s="230" t="s">
        <v>1687</v>
      </c>
      <c r="G212" s="231" t="s">
        <v>1520</v>
      </c>
      <c r="H212" s="232">
        <v>1</v>
      </c>
      <c r="I212" s="233"/>
      <c r="J212" s="234">
        <f>ROUND(I212*H212,2)</f>
        <v>0</v>
      </c>
      <c r="K212" s="235"/>
      <c r="L212" s="44"/>
      <c r="M212" s="236" t="s">
        <v>1</v>
      </c>
      <c r="N212" s="237" t="s">
        <v>39</v>
      </c>
      <c r="O212" s="91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0" t="s">
        <v>1521</v>
      </c>
      <c r="AT212" s="240" t="s">
        <v>213</v>
      </c>
      <c r="AU212" s="240" t="s">
        <v>84</v>
      </c>
      <c r="AY212" s="17" t="s">
        <v>211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7" t="s">
        <v>82</v>
      </c>
      <c r="BK212" s="241">
        <f>ROUND(I212*H212,2)</f>
        <v>0</v>
      </c>
      <c r="BL212" s="17" t="s">
        <v>1521</v>
      </c>
      <c r="BM212" s="240" t="s">
        <v>2277</v>
      </c>
    </row>
    <row r="213" spans="1:63" s="12" customFormat="1" ht="25.9" customHeight="1">
      <c r="A213" s="12"/>
      <c r="B213" s="212"/>
      <c r="C213" s="213"/>
      <c r="D213" s="214" t="s">
        <v>73</v>
      </c>
      <c r="E213" s="215" t="s">
        <v>1689</v>
      </c>
      <c r="F213" s="215" t="s">
        <v>1690</v>
      </c>
      <c r="G213" s="213"/>
      <c r="H213" s="213"/>
      <c r="I213" s="216"/>
      <c r="J213" s="217">
        <f>BK213</f>
        <v>0</v>
      </c>
      <c r="K213" s="213"/>
      <c r="L213" s="218"/>
      <c r="M213" s="219"/>
      <c r="N213" s="220"/>
      <c r="O213" s="220"/>
      <c r="P213" s="221">
        <f>P214</f>
        <v>0</v>
      </c>
      <c r="Q213" s="220"/>
      <c r="R213" s="221">
        <f>R214</f>
        <v>0</v>
      </c>
      <c r="S213" s="220"/>
      <c r="T213" s="222">
        <f>T214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3" t="s">
        <v>217</v>
      </c>
      <c r="AT213" s="224" t="s">
        <v>73</v>
      </c>
      <c r="AU213" s="224" t="s">
        <v>74</v>
      </c>
      <c r="AY213" s="223" t="s">
        <v>211</v>
      </c>
      <c r="BK213" s="225">
        <f>BK214</f>
        <v>0</v>
      </c>
    </row>
    <row r="214" spans="1:63" s="12" customFormat="1" ht="22.8" customHeight="1">
      <c r="A214" s="12"/>
      <c r="B214" s="212"/>
      <c r="C214" s="213"/>
      <c r="D214" s="214" t="s">
        <v>73</v>
      </c>
      <c r="E214" s="226" t="s">
        <v>1691</v>
      </c>
      <c r="F214" s="226" t="s">
        <v>1692</v>
      </c>
      <c r="G214" s="213"/>
      <c r="H214" s="213"/>
      <c r="I214" s="216"/>
      <c r="J214" s="227">
        <f>BK214</f>
        <v>0</v>
      </c>
      <c r="K214" s="213"/>
      <c r="L214" s="218"/>
      <c r="M214" s="219"/>
      <c r="N214" s="220"/>
      <c r="O214" s="220"/>
      <c r="P214" s="221">
        <f>SUM(P215:P218)</f>
        <v>0</v>
      </c>
      <c r="Q214" s="220"/>
      <c r="R214" s="221">
        <f>SUM(R215:R218)</f>
        <v>0</v>
      </c>
      <c r="S214" s="220"/>
      <c r="T214" s="222">
        <f>SUM(T215:T218)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3" t="s">
        <v>217</v>
      </c>
      <c r="AT214" s="224" t="s">
        <v>73</v>
      </c>
      <c r="AU214" s="224" t="s">
        <v>82</v>
      </c>
      <c r="AY214" s="223" t="s">
        <v>211</v>
      </c>
      <c r="BK214" s="225">
        <f>SUM(BK215:BK218)</f>
        <v>0</v>
      </c>
    </row>
    <row r="215" spans="1:65" s="2" customFormat="1" ht="16.5" customHeight="1">
      <c r="A215" s="38"/>
      <c r="B215" s="39"/>
      <c r="C215" s="228" t="s">
        <v>620</v>
      </c>
      <c r="D215" s="228" t="s">
        <v>213</v>
      </c>
      <c r="E215" s="229" t="s">
        <v>1995</v>
      </c>
      <c r="F215" s="230" t="s">
        <v>1996</v>
      </c>
      <c r="G215" s="231" t="s">
        <v>1520</v>
      </c>
      <c r="H215" s="232">
        <v>1</v>
      </c>
      <c r="I215" s="233"/>
      <c r="J215" s="234">
        <f>ROUND(I215*H215,2)</f>
        <v>0</v>
      </c>
      <c r="K215" s="235"/>
      <c r="L215" s="44"/>
      <c r="M215" s="236" t="s">
        <v>1</v>
      </c>
      <c r="N215" s="237" t="s">
        <v>39</v>
      </c>
      <c r="O215" s="91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0" t="s">
        <v>1521</v>
      </c>
      <c r="AT215" s="240" t="s">
        <v>213</v>
      </c>
      <c r="AU215" s="240" t="s">
        <v>84</v>
      </c>
      <c r="AY215" s="17" t="s">
        <v>211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7" t="s">
        <v>82</v>
      </c>
      <c r="BK215" s="241">
        <f>ROUND(I215*H215,2)</f>
        <v>0</v>
      </c>
      <c r="BL215" s="17" t="s">
        <v>1521</v>
      </c>
      <c r="BM215" s="240" t="s">
        <v>2278</v>
      </c>
    </row>
    <row r="216" spans="1:65" s="2" customFormat="1" ht="24.15" customHeight="1">
      <c r="A216" s="38"/>
      <c r="B216" s="39"/>
      <c r="C216" s="228" t="s">
        <v>625</v>
      </c>
      <c r="D216" s="228" t="s">
        <v>213</v>
      </c>
      <c r="E216" s="229" t="s">
        <v>1795</v>
      </c>
      <c r="F216" s="230" t="s">
        <v>2279</v>
      </c>
      <c r="G216" s="231" t="s">
        <v>1520</v>
      </c>
      <c r="H216" s="232">
        <v>1</v>
      </c>
      <c r="I216" s="233"/>
      <c r="J216" s="234">
        <f>ROUND(I216*H216,2)</f>
        <v>0</v>
      </c>
      <c r="K216" s="235"/>
      <c r="L216" s="44"/>
      <c r="M216" s="236" t="s">
        <v>1</v>
      </c>
      <c r="N216" s="237" t="s">
        <v>39</v>
      </c>
      <c r="O216" s="91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0" t="s">
        <v>1521</v>
      </c>
      <c r="AT216" s="240" t="s">
        <v>213</v>
      </c>
      <c r="AU216" s="240" t="s">
        <v>84</v>
      </c>
      <c r="AY216" s="17" t="s">
        <v>211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7" t="s">
        <v>82</v>
      </c>
      <c r="BK216" s="241">
        <f>ROUND(I216*H216,2)</f>
        <v>0</v>
      </c>
      <c r="BL216" s="17" t="s">
        <v>1521</v>
      </c>
      <c r="BM216" s="240" t="s">
        <v>2280</v>
      </c>
    </row>
    <row r="217" spans="1:65" s="2" customFormat="1" ht="16.5" customHeight="1">
      <c r="A217" s="38"/>
      <c r="B217" s="39"/>
      <c r="C217" s="228" t="s">
        <v>631</v>
      </c>
      <c r="D217" s="228" t="s">
        <v>213</v>
      </c>
      <c r="E217" s="229" t="s">
        <v>1998</v>
      </c>
      <c r="F217" s="230" t="s">
        <v>1999</v>
      </c>
      <c r="G217" s="231" t="s">
        <v>1520</v>
      </c>
      <c r="H217" s="232">
        <v>1</v>
      </c>
      <c r="I217" s="233"/>
      <c r="J217" s="234">
        <f>ROUND(I217*H217,2)</f>
        <v>0</v>
      </c>
      <c r="K217" s="235"/>
      <c r="L217" s="44"/>
      <c r="M217" s="236" t="s">
        <v>1</v>
      </c>
      <c r="N217" s="237" t="s">
        <v>39</v>
      </c>
      <c r="O217" s="91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0" t="s">
        <v>1521</v>
      </c>
      <c r="AT217" s="240" t="s">
        <v>213</v>
      </c>
      <c r="AU217" s="240" t="s">
        <v>84</v>
      </c>
      <c r="AY217" s="17" t="s">
        <v>211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7" t="s">
        <v>82</v>
      </c>
      <c r="BK217" s="241">
        <f>ROUND(I217*H217,2)</f>
        <v>0</v>
      </c>
      <c r="BL217" s="17" t="s">
        <v>1521</v>
      </c>
      <c r="BM217" s="240" t="s">
        <v>2281</v>
      </c>
    </row>
    <row r="218" spans="1:65" s="2" customFormat="1" ht="16.5" customHeight="1">
      <c r="A218" s="38"/>
      <c r="B218" s="39"/>
      <c r="C218" s="228" t="s">
        <v>637</v>
      </c>
      <c r="D218" s="228" t="s">
        <v>213</v>
      </c>
      <c r="E218" s="229" t="s">
        <v>1696</v>
      </c>
      <c r="F218" s="230" t="s">
        <v>1697</v>
      </c>
      <c r="G218" s="231" t="s">
        <v>1520</v>
      </c>
      <c r="H218" s="232">
        <v>4</v>
      </c>
      <c r="I218" s="233"/>
      <c r="J218" s="234">
        <f>ROUND(I218*H218,2)</f>
        <v>0</v>
      </c>
      <c r="K218" s="235"/>
      <c r="L218" s="44"/>
      <c r="M218" s="292" t="s">
        <v>1</v>
      </c>
      <c r="N218" s="293" t="s">
        <v>39</v>
      </c>
      <c r="O218" s="294"/>
      <c r="P218" s="295">
        <f>O218*H218</f>
        <v>0</v>
      </c>
      <c r="Q218" s="295">
        <v>0</v>
      </c>
      <c r="R218" s="295">
        <f>Q218*H218</f>
        <v>0</v>
      </c>
      <c r="S218" s="295">
        <v>0</v>
      </c>
      <c r="T218" s="29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0" t="s">
        <v>1521</v>
      </c>
      <c r="AT218" s="240" t="s">
        <v>213</v>
      </c>
      <c r="AU218" s="240" t="s">
        <v>84</v>
      </c>
      <c r="AY218" s="17" t="s">
        <v>211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7" t="s">
        <v>82</v>
      </c>
      <c r="BK218" s="241">
        <f>ROUND(I218*H218,2)</f>
        <v>0</v>
      </c>
      <c r="BL218" s="17" t="s">
        <v>1521</v>
      </c>
      <c r="BM218" s="240" t="s">
        <v>2282</v>
      </c>
    </row>
    <row r="219" spans="1:31" s="2" customFormat="1" ht="6.95" customHeight="1">
      <c r="A219" s="38"/>
      <c r="B219" s="66"/>
      <c r="C219" s="67"/>
      <c r="D219" s="67"/>
      <c r="E219" s="67"/>
      <c r="F219" s="67"/>
      <c r="G219" s="67"/>
      <c r="H219" s="67"/>
      <c r="I219" s="67"/>
      <c r="J219" s="67"/>
      <c r="K219" s="67"/>
      <c r="L219" s="44"/>
      <c r="M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</row>
  </sheetData>
  <sheetProtection password="CC35" sheet="1" objects="1" scenarios="1" formatColumns="0" formatRows="0" autoFilter="0"/>
  <autoFilter ref="C137:K21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2:12" ht="12">
      <c r="B8" s="20"/>
      <c r="D8" s="151" t="s">
        <v>164</v>
      </c>
      <c r="L8" s="20"/>
    </row>
    <row r="9" spans="2:12" s="1" customFormat="1" ht="16.5" customHeight="1">
      <c r="B9" s="20"/>
      <c r="E9" s="152" t="s">
        <v>1500</v>
      </c>
      <c r="F9" s="1"/>
      <c r="G9" s="1"/>
      <c r="H9" s="1"/>
      <c r="L9" s="20"/>
    </row>
    <row r="10" spans="2:12" s="1" customFormat="1" ht="12" customHeight="1">
      <c r="B10" s="20"/>
      <c r="D10" s="151" t="s">
        <v>1501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2222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1503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2283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2" t="s">
        <v>1</v>
      </c>
      <c r="G15" s="38"/>
      <c r="H15" s="38"/>
      <c r="I15" s="151" t="s">
        <v>19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2" t="s">
        <v>21</v>
      </c>
      <c r="G16" s="38"/>
      <c r="H16" s="38"/>
      <c r="I16" s="151" t="s">
        <v>22</v>
      </c>
      <c r="J16" s="154" t="str">
        <f>'Rekapitulace stavby'!AN8</f>
        <v>6. 12. 2023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2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2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2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2"/>
      <c r="G22" s="142"/>
      <c r="H22" s="142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2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2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2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2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2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2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ROUND((SUM(BE138:BE210)),2)</f>
        <v>0</v>
      </c>
      <c r="G37" s="38"/>
      <c r="H37" s="38"/>
      <c r="I37" s="165">
        <v>0.21</v>
      </c>
      <c r="J37" s="164">
        <f>ROUND(((SUM(BE138:BE210))*I37),2)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40</v>
      </c>
      <c r="F38" s="164">
        <f>ROUND((SUM(BF138:BF210)),2)</f>
        <v>0</v>
      </c>
      <c r="G38" s="38"/>
      <c r="H38" s="38"/>
      <c r="I38" s="165">
        <v>0.12</v>
      </c>
      <c r="J38" s="164">
        <f>ROUND(((SUM(BF138:BF210))*I38),2)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41</v>
      </c>
      <c r="F39" s="164">
        <f>ROUND((SUM(BG138:BG210)),2)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42</v>
      </c>
      <c r="F40" s="164">
        <f>ROUND((SUM(BH138:BH210)),2)</f>
        <v>0</v>
      </c>
      <c r="G40" s="38"/>
      <c r="H40" s="38"/>
      <c r="I40" s="165">
        <v>0.12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43</v>
      </c>
      <c r="F41" s="164">
        <f>ROUND((SUM(BI138:BI210)),2)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164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1500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1501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7" t="s">
        <v>2222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1503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2300103-082 - Stavební část - kabinet chemie m.č.2.11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Ivanovice na Hané, ul. Tyršova  218/4</v>
      </c>
      <c r="G93" s="40"/>
      <c r="H93" s="40"/>
      <c r="I93" s="32" t="s">
        <v>22</v>
      </c>
      <c r="J93" s="79" t="str">
        <f>IF(J16="","",J16)</f>
        <v>6. 12. 2023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167</v>
      </c>
      <c r="D98" s="186"/>
      <c r="E98" s="186"/>
      <c r="F98" s="186"/>
      <c r="G98" s="186"/>
      <c r="H98" s="186"/>
      <c r="I98" s="186"/>
      <c r="J98" s="187" t="s">
        <v>168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169</v>
      </c>
      <c r="D100" s="40"/>
      <c r="E100" s="40"/>
      <c r="F100" s="40"/>
      <c r="G100" s="40"/>
      <c r="H100" s="40"/>
      <c r="I100" s="40"/>
      <c r="J100" s="110">
        <f>J138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170</v>
      </c>
    </row>
    <row r="101" spans="1:31" s="9" customFormat="1" ht="24.95" customHeight="1">
      <c r="A101" s="9"/>
      <c r="B101" s="189"/>
      <c r="C101" s="190"/>
      <c r="D101" s="191" t="s">
        <v>171</v>
      </c>
      <c r="E101" s="192"/>
      <c r="F101" s="192"/>
      <c r="G101" s="192"/>
      <c r="H101" s="192"/>
      <c r="I101" s="192"/>
      <c r="J101" s="193">
        <f>J139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175</v>
      </c>
      <c r="E102" s="197"/>
      <c r="F102" s="197"/>
      <c r="G102" s="197"/>
      <c r="H102" s="197"/>
      <c r="I102" s="197"/>
      <c r="J102" s="198">
        <f>J140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176</v>
      </c>
      <c r="E103" s="197"/>
      <c r="F103" s="197"/>
      <c r="G103" s="197"/>
      <c r="H103" s="197"/>
      <c r="I103" s="197"/>
      <c r="J103" s="198">
        <f>J142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177</v>
      </c>
      <c r="E104" s="197"/>
      <c r="F104" s="197"/>
      <c r="G104" s="197"/>
      <c r="H104" s="197"/>
      <c r="I104" s="197"/>
      <c r="J104" s="198">
        <f>J145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9"/>
      <c r="C105" s="190"/>
      <c r="D105" s="191" t="s">
        <v>179</v>
      </c>
      <c r="E105" s="192"/>
      <c r="F105" s="192"/>
      <c r="G105" s="192"/>
      <c r="H105" s="192"/>
      <c r="I105" s="192"/>
      <c r="J105" s="193">
        <f>J150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5"/>
      <c r="C106" s="133"/>
      <c r="D106" s="196" t="s">
        <v>185</v>
      </c>
      <c r="E106" s="197"/>
      <c r="F106" s="197"/>
      <c r="G106" s="197"/>
      <c r="H106" s="197"/>
      <c r="I106" s="197"/>
      <c r="J106" s="198">
        <f>J151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1505</v>
      </c>
      <c r="E107" s="197"/>
      <c r="F107" s="197"/>
      <c r="G107" s="197"/>
      <c r="H107" s="197"/>
      <c r="I107" s="197"/>
      <c r="J107" s="198">
        <f>J156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187</v>
      </c>
      <c r="E108" s="197"/>
      <c r="F108" s="197"/>
      <c r="G108" s="197"/>
      <c r="H108" s="197"/>
      <c r="I108" s="197"/>
      <c r="J108" s="198">
        <f>J160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1506</v>
      </c>
      <c r="E109" s="197"/>
      <c r="F109" s="197"/>
      <c r="G109" s="197"/>
      <c r="H109" s="197"/>
      <c r="I109" s="197"/>
      <c r="J109" s="198">
        <f>J176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190</v>
      </c>
      <c r="E110" s="197"/>
      <c r="F110" s="197"/>
      <c r="G110" s="197"/>
      <c r="H110" s="197"/>
      <c r="I110" s="197"/>
      <c r="J110" s="198">
        <f>J190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3"/>
      <c r="D111" s="196" t="s">
        <v>191</v>
      </c>
      <c r="E111" s="197"/>
      <c r="F111" s="197"/>
      <c r="G111" s="197"/>
      <c r="H111" s="197"/>
      <c r="I111" s="197"/>
      <c r="J111" s="198">
        <f>J197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3"/>
      <c r="D112" s="196" t="s">
        <v>192</v>
      </c>
      <c r="E112" s="197"/>
      <c r="F112" s="197"/>
      <c r="G112" s="197"/>
      <c r="H112" s="197"/>
      <c r="I112" s="197"/>
      <c r="J112" s="198">
        <f>J199</f>
        <v>0</v>
      </c>
      <c r="K112" s="133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89"/>
      <c r="C113" s="190"/>
      <c r="D113" s="191" t="s">
        <v>1507</v>
      </c>
      <c r="E113" s="192"/>
      <c r="F113" s="192"/>
      <c r="G113" s="192"/>
      <c r="H113" s="192"/>
      <c r="I113" s="192"/>
      <c r="J113" s="193">
        <f>J208</f>
        <v>0</v>
      </c>
      <c r="K113" s="190"/>
      <c r="L113" s="194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95"/>
      <c r="C114" s="133"/>
      <c r="D114" s="196" t="s">
        <v>1508</v>
      </c>
      <c r="E114" s="197"/>
      <c r="F114" s="197"/>
      <c r="G114" s="197"/>
      <c r="H114" s="197"/>
      <c r="I114" s="197"/>
      <c r="J114" s="198">
        <f>J209</f>
        <v>0</v>
      </c>
      <c r="K114" s="133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196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25" customHeight="1">
      <c r="A124" s="38"/>
      <c r="B124" s="39"/>
      <c r="C124" s="40"/>
      <c r="D124" s="40"/>
      <c r="E124" s="184" t="str">
        <f>E7</f>
        <v>Rekonstrukce silno a slaboproudé instalace, WC pro imobilní - ZŠ Ivanovice na Hané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2:12" s="1" customFormat="1" ht="12" customHeight="1">
      <c r="B125" s="21"/>
      <c r="C125" s="32" t="s">
        <v>164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2:12" s="1" customFormat="1" ht="16.5" customHeight="1">
      <c r="B126" s="21"/>
      <c r="C126" s="22"/>
      <c r="D126" s="22"/>
      <c r="E126" s="184" t="s">
        <v>1500</v>
      </c>
      <c r="F126" s="22"/>
      <c r="G126" s="22"/>
      <c r="H126" s="22"/>
      <c r="I126" s="22"/>
      <c r="J126" s="22"/>
      <c r="K126" s="22"/>
      <c r="L126" s="20"/>
    </row>
    <row r="127" spans="2:12" s="1" customFormat="1" ht="12" customHeight="1">
      <c r="B127" s="21"/>
      <c r="C127" s="32" t="s">
        <v>1501</v>
      </c>
      <c r="D127" s="22"/>
      <c r="E127" s="22"/>
      <c r="F127" s="22"/>
      <c r="G127" s="22"/>
      <c r="H127" s="22"/>
      <c r="I127" s="22"/>
      <c r="J127" s="22"/>
      <c r="K127" s="22"/>
      <c r="L127" s="20"/>
    </row>
    <row r="128" spans="1:31" s="2" customFormat="1" ht="16.5" customHeight="1">
      <c r="A128" s="38"/>
      <c r="B128" s="39"/>
      <c r="C128" s="40"/>
      <c r="D128" s="40"/>
      <c r="E128" s="297" t="s">
        <v>2222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1503</v>
      </c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40"/>
      <c r="D130" s="40"/>
      <c r="E130" s="76" t="str">
        <f>E13</f>
        <v>2300103-082 - Stavební část - kabinet chemie m.č.2.11</v>
      </c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20</v>
      </c>
      <c r="D132" s="40"/>
      <c r="E132" s="40"/>
      <c r="F132" s="27" t="str">
        <f>F16</f>
        <v xml:space="preserve">Ivanovice na Hané, ul. Tyršova  218/4</v>
      </c>
      <c r="G132" s="40"/>
      <c r="H132" s="40"/>
      <c r="I132" s="32" t="s">
        <v>22</v>
      </c>
      <c r="J132" s="79" t="str">
        <f>IF(J16="","",J16)</f>
        <v>6. 12. 2023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24</v>
      </c>
      <c r="D134" s="40"/>
      <c r="E134" s="40"/>
      <c r="F134" s="27" t="str">
        <f>E19</f>
        <v xml:space="preserve"> </v>
      </c>
      <c r="G134" s="40"/>
      <c r="H134" s="40"/>
      <c r="I134" s="32" t="s">
        <v>30</v>
      </c>
      <c r="J134" s="36" t="str">
        <f>E25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28</v>
      </c>
      <c r="D135" s="40"/>
      <c r="E135" s="40"/>
      <c r="F135" s="27" t="str">
        <f>IF(E22="","",E22)</f>
        <v>Vyplň údaj</v>
      </c>
      <c r="G135" s="40"/>
      <c r="H135" s="40"/>
      <c r="I135" s="32" t="s">
        <v>32</v>
      </c>
      <c r="J135" s="36" t="str">
        <f>E28</f>
        <v xml:space="preserve"> 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0.3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11" customFormat="1" ht="29.25" customHeight="1">
      <c r="A137" s="200"/>
      <c r="B137" s="201"/>
      <c r="C137" s="202" t="s">
        <v>197</v>
      </c>
      <c r="D137" s="203" t="s">
        <v>59</v>
      </c>
      <c r="E137" s="203" t="s">
        <v>55</v>
      </c>
      <c r="F137" s="203" t="s">
        <v>56</v>
      </c>
      <c r="G137" s="203" t="s">
        <v>198</v>
      </c>
      <c r="H137" s="203" t="s">
        <v>199</v>
      </c>
      <c r="I137" s="203" t="s">
        <v>200</v>
      </c>
      <c r="J137" s="204" t="s">
        <v>168</v>
      </c>
      <c r="K137" s="205" t="s">
        <v>201</v>
      </c>
      <c r="L137" s="206"/>
      <c r="M137" s="100" t="s">
        <v>1</v>
      </c>
      <c r="N137" s="101" t="s">
        <v>38</v>
      </c>
      <c r="O137" s="101" t="s">
        <v>202</v>
      </c>
      <c r="P137" s="101" t="s">
        <v>203</v>
      </c>
      <c r="Q137" s="101" t="s">
        <v>204</v>
      </c>
      <c r="R137" s="101" t="s">
        <v>205</v>
      </c>
      <c r="S137" s="101" t="s">
        <v>206</v>
      </c>
      <c r="T137" s="102" t="s">
        <v>207</v>
      </c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</row>
    <row r="138" spans="1:63" s="2" customFormat="1" ht="22.8" customHeight="1">
      <c r="A138" s="38"/>
      <c r="B138" s="39"/>
      <c r="C138" s="107" t="s">
        <v>208</v>
      </c>
      <c r="D138" s="40"/>
      <c r="E138" s="40"/>
      <c r="F138" s="40"/>
      <c r="G138" s="40"/>
      <c r="H138" s="40"/>
      <c r="I138" s="40"/>
      <c r="J138" s="207">
        <f>BK138</f>
        <v>0</v>
      </c>
      <c r="K138" s="40"/>
      <c r="L138" s="44"/>
      <c r="M138" s="103"/>
      <c r="N138" s="208"/>
      <c r="O138" s="104"/>
      <c r="P138" s="209">
        <f>P139+P150+P208</f>
        <v>0</v>
      </c>
      <c r="Q138" s="104"/>
      <c r="R138" s="209">
        <f>R139+R150+R208</f>
        <v>0.6932732699999999</v>
      </c>
      <c r="S138" s="104"/>
      <c r="T138" s="210">
        <f>T139+T150+T208</f>
        <v>0.5087700000000001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73</v>
      </c>
      <c r="AU138" s="17" t="s">
        <v>170</v>
      </c>
      <c r="BK138" s="211">
        <f>BK139+BK150+BK208</f>
        <v>0</v>
      </c>
    </row>
    <row r="139" spans="1:63" s="12" customFormat="1" ht="25.9" customHeight="1">
      <c r="A139" s="12"/>
      <c r="B139" s="212"/>
      <c r="C139" s="213"/>
      <c r="D139" s="214" t="s">
        <v>73</v>
      </c>
      <c r="E139" s="215" t="s">
        <v>209</v>
      </c>
      <c r="F139" s="215" t="s">
        <v>210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P140+P142+P145</f>
        <v>0</v>
      </c>
      <c r="Q139" s="220"/>
      <c r="R139" s="221">
        <f>R140+R142+R145</f>
        <v>0</v>
      </c>
      <c r="S139" s="220"/>
      <c r="T139" s="222">
        <f>T140+T142+T145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82</v>
      </c>
      <c r="AT139" s="224" t="s">
        <v>73</v>
      </c>
      <c r="AU139" s="224" t="s">
        <v>74</v>
      </c>
      <c r="AY139" s="223" t="s">
        <v>211</v>
      </c>
      <c r="BK139" s="225">
        <f>BK140+BK142+BK145</f>
        <v>0</v>
      </c>
    </row>
    <row r="140" spans="1:63" s="12" customFormat="1" ht="22.8" customHeight="1">
      <c r="A140" s="12"/>
      <c r="B140" s="212"/>
      <c r="C140" s="213"/>
      <c r="D140" s="214" t="s">
        <v>73</v>
      </c>
      <c r="E140" s="226" t="s">
        <v>244</v>
      </c>
      <c r="F140" s="226" t="s">
        <v>336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P141</f>
        <v>0</v>
      </c>
      <c r="Q140" s="220"/>
      <c r="R140" s="221">
        <f>R141</f>
        <v>0</v>
      </c>
      <c r="S140" s="220"/>
      <c r="T140" s="222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82</v>
      </c>
      <c r="AT140" s="224" t="s">
        <v>73</v>
      </c>
      <c r="AU140" s="224" t="s">
        <v>82</v>
      </c>
      <c r="AY140" s="223" t="s">
        <v>211</v>
      </c>
      <c r="BK140" s="225">
        <f>BK141</f>
        <v>0</v>
      </c>
    </row>
    <row r="141" spans="1:65" s="2" customFormat="1" ht="16.5" customHeight="1">
      <c r="A141" s="38"/>
      <c r="B141" s="39"/>
      <c r="C141" s="228" t="s">
        <v>82</v>
      </c>
      <c r="D141" s="228" t="s">
        <v>213</v>
      </c>
      <c r="E141" s="229" t="s">
        <v>1518</v>
      </c>
      <c r="F141" s="230" t="s">
        <v>1519</v>
      </c>
      <c r="G141" s="231" t="s">
        <v>1520</v>
      </c>
      <c r="H141" s="232">
        <v>1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39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1521</v>
      </c>
      <c r="AT141" s="240" t="s">
        <v>213</v>
      </c>
      <c r="AU141" s="240" t="s">
        <v>84</v>
      </c>
      <c r="AY141" s="17" t="s">
        <v>211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82</v>
      </c>
      <c r="BK141" s="241">
        <f>ROUND(I141*H141,2)</f>
        <v>0</v>
      </c>
      <c r="BL141" s="17" t="s">
        <v>1521</v>
      </c>
      <c r="BM141" s="240" t="s">
        <v>2284</v>
      </c>
    </row>
    <row r="142" spans="1:63" s="12" customFormat="1" ht="22.8" customHeight="1">
      <c r="A142" s="12"/>
      <c r="B142" s="212"/>
      <c r="C142" s="213"/>
      <c r="D142" s="214" t="s">
        <v>73</v>
      </c>
      <c r="E142" s="226" t="s">
        <v>264</v>
      </c>
      <c r="F142" s="226" t="s">
        <v>472</v>
      </c>
      <c r="G142" s="213"/>
      <c r="H142" s="213"/>
      <c r="I142" s="216"/>
      <c r="J142" s="227">
        <f>BK142</f>
        <v>0</v>
      </c>
      <c r="K142" s="213"/>
      <c r="L142" s="218"/>
      <c r="M142" s="219"/>
      <c r="N142" s="220"/>
      <c r="O142" s="220"/>
      <c r="P142" s="221">
        <f>SUM(P143:P144)</f>
        <v>0</v>
      </c>
      <c r="Q142" s="220"/>
      <c r="R142" s="221">
        <f>SUM(R143:R144)</f>
        <v>0</v>
      </c>
      <c r="S142" s="220"/>
      <c r="T142" s="222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82</v>
      </c>
      <c r="AT142" s="224" t="s">
        <v>73</v>
      </c>
      <c r="AU142" s="224" t="s">
        <v>82</v>
      </c>
      <c r="AY142" s="223" t="s">
        <v>211</v>
      </c>
      <c r="BK142" s="225">
        <f>SUM(BK143:BK144)</f>
        <v>0</v>
      </c>
    </row>
    <row r="143" spans="1:65" s="2" customFormat="1" ht="16.5" customHeight="1">
      <c r="A143" s="38"/>
      <c r="B143" s="39"/>
      <c r="C143" s="228" t="s">
        <v>84</v>
      </c>
      <c r="D143" s="228" t="s">
        <v>213</v>
      </c>
      <c r="E143" s="229" t="s">
        <v>1529</v>
      </c>
      <c r="F143" s="230" t="s">
        <v>1530</v>
      </c>
      <c r="G143" s="231" t="s">
        <v>895</v>
      </c>
      <c r="H143" s="232">
        <v>1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39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1521</v>
      </c>
      <c r="AT143" s="240" t="s">
        <v>213</v>
      </c>
      <c r="AU143" s="240" t="s">
        <v>84</v>
      </c>
      <c r="AY143" s="17" t="s">
        <v>211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82</v>
      </c>
      <c r="BK143" s="241">
        <f>ROUND(I143*H143,2)</f>
        <v>0</v>
      </c>
      <c r="BL143" s="17" t="s">
        <v>1521</v>
      </c>
      <c r="BM143" s="240" t="s">
        <v>2285</v>
      </c>
    </row>
    <row r="144" spans="1:65" s="2" customFormat="1" ht="16.5" customHeight="1">
      <c r="A144" s="38"/>
      <c r="B144" s="39"/>
      <c r="C144" s="228" t="s">
        <v>94</v>
      </c>
      <c r="D144" s="228" t="s">
        <v>213</v>
      </c>
      <c r="E144" s="229" t="s">
        <v>1532</v>
      </c>
      <c r="F144" s="230" t="s">
        <v>1533</v>
      </c>
      <c r="G144" s="231" t="s">
        <v>1520</v>
      </c>
      <c r="H144" s="232">
        <v>1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39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1521</v>
      </c>
      <c r="AT144" s="240" t="s">
        <v>213</v>
      </c>
      <c r="AU144" s="240" t="s">
        <v>84</v>
      </c>
      <c r="AY144" s="17" t="s">
        <v>211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82</v>
      </c>
      <c r="BK144" s="241">
        <f>ROUND(I144*H144,2)</f>
        <v>0</v>
      </c>
      <c r="BL144" s="17" t="s">
        <v>1521</v>
      </c>
      <c r="BM144" s="240" t="s">
        <v>2286</v>
      </c>
    </row>
    <row r="145" spans="1:63" s="12" customFormat="1" ht="22.8" customHeight="1">
      <c r="A145" s="12"/>
      <c r="B145" s="212"/>
      <c r="C145" s="213"/>
      <c r="D145" s="214" t="s">
        <v>73</v>
      </c>
      <c r="E145" s="226" t="s">
        <v>610</v>
      </c>
      <c r="F145" s="226" t="s">
        <v>611</v>
      </c>
      <c r="G145" s="213"/>
      <c r="H145" s="213"/>
      <c r="I145" s="216"/>
      <c r="J145" s="227">
        <f>BK145</f>
        <v>0</v>
      </c>
      <c r="K145" s="213"/>
      <c r="L145" s="218"/>
      <c r="M145" s="219"/>
      <c r="N145" s="220"/>
      <c r="O145" s="220"/>
      <c r="P145" s="221">
        <f>SUM(P146:P149)</f>
        <v>0</v>
      </c>
      <c r="Q145" s="220"/>
      <c r="R145" s="221">
        <f>SUM(R146:R149)</f>
        <v>0</v>
      </c>
      <c r="S145" s="220"/>
      <c r="T145" s="222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3" t="s">
        <v>82</v>
      </c>
      <c r="AT145" s="224" t="s">
        <v>73</v>
      </c>
      <c r="AU145" s="224" t="s">
        <v>82</v>
      </c>
      <c r="AY145" s="223" t="s">
        <v>211</v>
      </c>
      <c r="BK145" s="225">
        <f>SUM(BK146:BK149)</f>
        <v>0</v>
      </c>
    </row>
    <row r="146" spans="1:65" s="2" customFormat="1" ht="24.15" customHeight="1">
      <c r="A146" s="38"/>
      <c r="B146" s="39"/>
      <c r="C146" s="228" t="s">
        <v>217</v>
      </c>
      <c r="D146" s="228" t="s">
        <v>213</v>
      </c>
      <c r="E146" s="229" t="s">
        <v>1535</v>
      </c>
      <c r="F146" s="230" t="s">
        <v>1536</v>
      </c>
      <c r="G146" s="231" t="s">
        <v>247</v>
      </c>
      <c r="H146" s="232">
        <v>0.4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39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217</v>
      </c>
      <c r="AT146" s="240" t="s">
        <v>213</v>
      </c>
      <c r="AU146" s="240" t="s">
        <v>84</v>
      </c>
      <c r="AY146" s="17" t="s">
        <v>211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82</v>
      </c>
      <c r="BK146" s="241">
        <f>ROUND(I146*H146,2)</f>
        <v>0</v>
      </c>
      <c r="BL146" s="17" t="s">
        <v>217</v>
      </c>
      <c r="BM146" s="240" t="s">
        <v>2287</v>
      </c>
    </row>
    <row r="147" spans="1:65" s="2" customFormat="1" ht="24.15" customHeight="1">
      <c r="A147" s="38"/>
      <c r="B147" s="39"/>
      <c r="C147" s="228" t="s">
        <v>239</v>
      </c>
      <c r="D147" s="228" t="s">
        <v>213</v>
      </c>
      <c r="E147" s="229" t="s">
        <v>617</v>
      </c>
      <c r="F147" s="230" t="s">
        <v>618</v>
      </c>
      <c r="G147" s="231" t="s">
        <v>247</v>
      </c>
      <c r="H147" s="232">
        <v>0.4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39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217</v>
      </c>
      <c r="AT147" s="240" t="s">
        <v>213</v>
      </c>
      <c r="AU147" s="240" t="s">
        <v>84</v>
      </c>
      <c r="AY147" s="17" t="s">
        <v>211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82</v>
      </c>
      <c r="BK147" s="241">
        <f>ROUND(I147*H147,2)</f>
        <v>0</v>
      </c>
      <c r="BL147" s="17" t="s">
        <v>217</v>
      </c>
      <c r="BM147" s="240" t="s">
        <v>2288</v>
      </c>
    </row>
    <row r="148" spans="1:65" s="2" customFormat="1" ht="16.5" customHeight="1">
      <c r="A148" s="38"/>
      <c r="B148" s="39"/>
      <c r="C148" s="228" t="s">
        <v>244</v>
      </c>
      <c r="D148" s="228" t="s">
        <v>213</v>
      </c>
      <c r="E148" s="229" t="s">
        <v>1539</v>
      </c>
      <c r="F148" s="230" t="s">
        <v>1540</v>
      </c>
      <c r="G148" s="231" t="s">
        <v>247</v>
      </c>
      <c r="H148" s="232">
        <v>0.4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39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217</v>
      </c>
      <c r="AT148" s="240" t="s">
        <v>213</v>
      </c>
      <c r="AU148" s="240" t="s">
        <v>84</v>
      </c>
      <c r="AY148" s="17" t="s">
        <v>211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82</v>
      </c>
      <c r="BK148" s="241">
        <f>ROUND(I148*H148,2)</f>
        <v>0</v>
      </c>
      <c r="BL148" s="17" t="s">
        <v>217</v>
      </c>
      <c r="BM148" s="240" t="s">
        <v>2289</v>
      </c>
    </row>
    <row r="149" spans="1:65" s="2" customFormat="1" ht="24.15" customHeight="1">
      <c r="A149" s="38"/>
      <c r="B149" s="39"/>
      <c r="C149" s="280" t="s">
        <v>251</v>
      </c>
      <c r="D149" s="280" t="s">
        <v>258</v>
      </c>
      <c r="E149" s="281" t="s">
        <v>1542</v>
      </c>
      <c r="F149" s="282" t="s">
        <v>1543</v>
      </c>
      <c r="G149" s="283" t="s">
        <v>274</v>
      </c>
      <c r="H149" s="284">
        <v>1</v>
      </c>
      <c r="I149" s="285"/>
      <c r="J149" s="286">
        <f>ROUND(I149*H149,2)</f>
        <v>0</v>
      </c>
      <c r="K149" s="287"/>
      <c r="L149" s="288"/>
      <c r="M149" s="289" t="s">
        <v>1</v>
      </c>
      <c r="N149" s="290" t="s">
        <v>39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257</v>
      </c>
      <c r="AT149" s="240" t="s">
        <v>258</v>
      </c>
      <c r="AU149" s="240" t="s">
        <v>84</v>
      </c>
      <c r="AY149" s="17" t="s">
        <v>211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82</v>
      </c>
      <c r="BK149" s="241">
        <f>ROUND(I149*H149,2)</f>
        <v>0</v>
      </c>
      <c r="BL149" s="17" t="s">
        <v>217</v>
      </c>
      <c r="BM149" s="240" t="s">
        <v>2290</v>
      </c>
    </row>
    <row r="150" spans="1:63" s="12" customFormat="1" ht="25.9" customHeight="1">
      <c r="A150" s="12"/>
      <c r="B150" s="212"/>
      <c r="C150" s="213"/>
      <c r="D150" s="214" t="s">
        <v>73</v>
      </c>
      <c r="E150" s="215" t="s">
        <v>670</v>
      </c>
      <c r="F150" s="215" t="s">
        <v>671</v>
      </c>
      <c r="G150" s="213"/>
      <c r="H150" s="213"/>
      <c r="I150" s="216"/>
      <c r="J150" s="217">
        <f>BK150</f>
        <v>0</v>
      </c>
      <c r="K150" s="213"/>
      <c r="L150" s="218"/>
      <c r="M150" s="219"/>
      <c r="N150" s="220"/>
      <c r="O150" s="220"/>
      <c r="P150" s="221">
        <f>P151+P156+P160+P176+P190+P197+P199</f>
        <v>0</v>
      </c>
      <c r="Q150" s="220"/>
      <c r="R150" s="221">
        <f>R151+R156+R160+R176+R190+R197+R199</f>
        <v>0.6932732699999999</v>
      </c>
      <c r="S150" s="220"/>
      <c r="T150" s="222">
        <f>T151+T156+T160+T176+T190+T197+T199</f>
        <v>0.5087700000000001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84</v>
      </c>
      <c r="AT150" s="224" t="s">
        <v>73</v>
      </c>
      <c r="AU150" s="224" t="s">
        <v>74</v>
      </c>
      <c r="AY150" s="223" t="s">
        <v>211</v>
      </c>
      <c r="BK150" s="225">
        <f>BK151+BK156+BK160+BK176+BK190+BK197+BK199</f>
        <v>0</v>
      </c>
    </row>
    <row r="151" spans="1:63" s="12" customFormat="1" ht="22.8" customHeight="1">
      <c r="A151" s="12"/>
      <c r="B151" s="212"/>
      <c r="C151" s="213"/>
      <c r="D151" s="214" t="s">
        <v>73</v>
      </c>
      <c r="E151" s="226" t="s">
        <v>890</v>
      </c>
      <c r="F151" s="226" t="s">
        <v>891</v>
      </c>
      <c r="G151" s="213"/>
      <c r="H151" s="213"/>
      <c r="I151" s="216"/>
      <c r="J151" s="227">
        <f>BK151</f>
        <v>0</v>
      </c>
      <c r="K151" s="213"/>
      <c r="L151" s="218"/>
      <c r="M151" s="219"/>
      <c r="N151" s="220"/>
      <c r="O151" s="220"/>
      <c r="P151" s="221">
        <f>SUM(P152:P155)</f>
        <v>0</v>
      </c>
      <c r="Q151" s="220"/>
      <c r="R151" s="221">
        <f>SUM(R152:R155)</f>
        <v>0</v>
      </c>
      <c r="S151" s="220"/>
      <c r="T151" s="222">
        <f>SUM(T152:T155)</f>
        <v>0.06306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3" t="s">
        <v>84</v>
      </c>
      <c r="AT151" s="224" t="s">
        <v>73</v>
      </c>
      <c r="AU151" s="224" t="s">
        <v>82</v>
      </c>
      <c r="AY151" s="223" t="s">
        <v>211</v>
      </c>
      <c r="BK151" s="225">
        <f>SUM(BK152:BK155)</f>
        <v>0</v>
      </c>
    </row>
    <row r="152" spans="1:65" s="2" customFormat="1" ht="16.5" customHeight="1">
      <c r="A152" s="38"/>
      <c r="B152" s="39"/>
      <c r="C152" s="228" t="s">
        <v>257</v>
      </c>
      <c r="D152" s="228" t="s">
        <v>213</v>
      </c>
      <c r="E152" s="229" t="s">
        <v>921</v>
      </c>
      <c r="F152" s="230" t="s">
        <v>922</v>
      </c>
      <c r="G152" s="231" t="s">
        <v>895</v>
      </c>
      <c r="H152" s="232">
        <v>3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39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0.01946</v>
      </c>
      <c r="T152" s="239">
        <f>S152*H152</f>
        <v>0.05838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310</v>
      </c>
      <c r="AT152" s="240" t="s">
        <v>213</v>
      </c>
      <c r="AU152" s="240" t="s">
        <v>84</v>
      </c>
      <c r="AY152" s="17" t="s">
        <v>211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82</v>
      </c>
      <c r="BK152" s="241">
        <f>ROUND(I152*H152,2)</f>
        <v>0</v>
      </c>
      <c r="BL152" s="17" t="s">
        <v>310</v>
      </c>
      <c r="BM152" s="240" t="s">
        <v>2291</v>
      </c>
    </row>
    <row r="153" spans="1:65" s="2" customFormat="1" ht="16.5" customHeight="1">
      <c r="A153" s="38"/>
      <c r="B153" s="39"/>
      <c r="C153" s="228" t="s">
        <v>264</v>
      </c>
      <c r="D153" s="228" t="s">
        <v>213</v>
      </c>
      <c r="E153" s="229" t="s">
        <v>960</v>
      </c>
      <c r="F153" s="230" t="s">
        <v>961</v>
      </c>
      <c r="G153" s="231" t="s">
        <v>895</v>
      </c>
      <c r="H153" s="232">
        <v>3</v>
      </c>
      <c r="I153" s="233"/>
      <c r="J153" s="234">
        <f>ROUND(I153*H153,2)</f>
        <v>0</v>
      </c>
      <c r="K153" s="235"/>
      <c r="L153" s="44"/>
      <c r="M153" s="236" t="s">
        <v>1</v>
      </c>
      <c r="N153" s="237" t="s">
        <v>39</v>
      </c>
      <c r="O153" s="91"/>
      <c r="P153" s="238">
        <f>O153*H153</f>
        <v>0</v>
      </c>
      <c r="Q153" s="238">
        <v>0</v>
      </c>
      <c r="R153" s="238">
        <f>Q153*H153</f>
        <v>0</v>
      </c>
      <c r="S153" s="238">
        <v>0.00156</v>
      </c>
      <c r="T153" s="239">
        <f>S153*H153</f>
        <v>0.00468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310</v>
      </c>
      <c r="AT153" s="240" t="s">
        <v>213</v>
      </c>
      <c r="AU153" s="240" t="s">
        <v>84</v>
      </c>
      <c r="AY153" s="17" t="s">
        <v>211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7" t="s">
        <v>82</v>
      </c>
      <c r="BK153" s="241">
        <f>ROUND(I153*H153,2)</f>
        <v>0</v>
      </c>
      <c r="BL153" s="17" t="s">
        <v>310</v>
      </c>
      <c r="BM153" s="240" t="s">
        <v>2292</v>
      </c>
    </row>
    <row r="154" spans="1:65" s="2" customFormat="1" ht="24.15" customHeight="1">
      <c r="A154" s="38"/>
      <c r="B154" s="39"/>
      <c r="C154" s="228" t="s">
        <v>271</v>
      </c>
      <c r="D154" s="228" t="s">
        <v>213</v>
      </c>
      <c r="E154" s="229" t="s">
        <v>1547</v>
      </c>
      <c r="F154" s="230" t="s">
        <v>1548</v>
      </c>
      <c r="G154" s="231" t="s">
        <v>895</v>
      </c>
      <c r="H154" s="232">
        <v>1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39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1521</v>
      </c>
      <c r="AT154" s="240" t="s">
        <v>213</v>
      </c>
      <c r="AU154" s="240" t="s">
        <v>84</v>
      </c>
      <c r="AY154" s="17" t="s">
        <v>211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82</v>
      </c>
      <c r="BK154" s="241">
        <f>ROUND(I154*H154,2)</f>
        <v>0</v>
      </c>
      <c r="BL154" s="17" t="s">
        <v>1521</v>
      </c>
      <c r="BM154" s="240" t="s">
        <v>2293</v>
      </c>
    </row>
    <row r="155" spans="1:65" s="2" customFormat="1" ht="16.5" customHeight="1">
      <c r="A155" s="38"/>
      <c r="B155" s="39"/>
      <c r="C155" s="228" t="s">
        <v>277</v>
      </c>
      <c r="D155" s="228" t="s">
        <v>213</v>
      </c>
      <c r="E155" s="229" t="s">
        <v>1550</v>
      </c>
      <c r="F155" s="230" t="s">
        <v>1551</v>
      </c>
      <c r="G155" s="231" t="s">
        <v>1520</v>
      </c>
      <c r="H155" s="232">
        <v>1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39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1521</v>
      </c>
      <c r="AT155" s="240" t="s">
        <v>213</v>
      </c>
      <c r="AU155" s="240" t="s">
        <v>84</v>
      </c>
      <c r="AY155" s="17" t="s">
        <v>211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82</v>
      </c>
      <c r="BK155" s="241">
        <f>ROUND(I155*H155,2)</f>
        <v>0</v>
      </c>
      <c r="BL155" s="17" t="s">
        <v>1521</v>
      </c>
      <c r="BM155" s="240" t="s">
        <v>2294</v>
      </c>
    </row>
    <row r="156" spans="1:63" s="12" customFormat="1" ht="22.8" customHeight="1">
      <c r="A156" s="12"/>
      <c r="B156" s="212"/>
      <c r="C156" s="213"/>
      <c r="D156" s="214" t="s">
        <v>73</v>
      </c>
      <c r="E156" s="226" t="s">
        <v>1553</v>
      </c>
      <c r="F156" s="226" t="s">
        <v>1554</v>
      </c>
      <c r="G156" s="213"/>
      <c r="H156" s="213"/>
      <c r="I156" s="216"/>
      <c r="J156" s="227">
        <f>BK156</f>
        <v>0</v>
      </c>
      <c r="K156" s="213"/>
      <c r="L156" s="218"/>
      <c r="M156" s="219"/>
      <c r="N156" s="220"/>
      <c r="O156" s="220"/>
      <c r="P156" s="221">
        <f>SUM(P157:P159)</f>
        <v>0</v>
      </c>
      <c r="Q156" s="220"/>
      <c r="R156" s="221">
        <f>SUM(R157:R159)</f>
        <v>0</v>
      </c>
      <c r="S156" s="220"/>
      <c r="T156" s="222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3" t="s">
        <v>84</v>
      </c>
      <c r="AT156" s="224" t="s">
        <v>73</v>
      </c>
      <c r="AU156" s="224" t="s">
        <v>82</v>
      </c>
      <c r="AY156" s="223" t="s">
        <v>211</v>
      </c>
      <c r="BK156" s="225">
        <f>SUM(BK157:BK159)</f>
        <v>0</v>
      </c>
    </row>
    <row r="157" spans="1:65" s="2" customFormat="1" ht="16.5" customHeight="1">
      <c r="A157" s="38"/>
      <c r="B157" s="39"/>
      <c r="C157" s="228" t="s">
        <v>8</v>
      </c>
      <c r="D157" s="228" t="s">
        <v>213</v>
      </c>
      <c r="E157" s="229" t="s">
        <v>1555</v>
      </c>
      <c r="F157" s="230" t="s">
        <v>1556</v>
      </c>
      <c r="G157" s="231" t="s">
        <v>292</v>
      </c>
      <c r="H157" s="232">
        <v>2</v>
      </c>
      <c r="I157" s="233"/>
      <c r="J157" s="234">
        <f>ROUND(I157*H157,2)</f>
        <v>0</v>
      </c>
      <c r="K157" s="235"/>
      <c r="L157" s="44"/>
      <c r="M157" s="236" t="s">
        <v>1</v>
      </c>
      <c r="N157" s="237" t="s">
        <v>39</v>
      </c>
      <c r="O157" s="91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310</v>
      </c>
      <c r="AT157" s="240" t="s">
        <v>213</v>
      </c>
      <c r="AU157" s="240" t="s">
        <v>84</v>
      </c>
      <c r="AY157" s="17" t="s">
        <v>211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82</v>
      </c>
      <c r="BK157" s="241">
        <f>ROUND(I157*H157,2)</f>
        <v>0</v>
      </c>
      <c r="BL157" s="17" t="s">
        <v>310</v>
      </c>
      <c r="BM157" s="240" t="s">
        <v>2295</v>
      </c>
    </row>
    <row r="158" spans="1:65" s="2" customFormat="1" ht="16.5" customHeight="1">
      <c r="A158" s="38"/>
      <c r="B158" s="39"/>
      <c r="C158" s="228" t="s">
        <v>289</v>
      </c>
      <c r="D158" s="228" t="s">
        <v>213</v>
      </c>
      <c r="E158" s="229" t="s">
        <v>1558</v>
      </c>
      <c r="F158" s="230" t="s">
        <v>1559</v>
      </c>
      <c r="G158" s="231" t="s">
        <v>1106</v>
      </c>
      <c r="H158" s="232">
        <v>1</v>
      </c>
      <c r="I158" s="233"/>
      <c r="J158" s="234">
        <f>ROUND(I158*H158,2)</f>
        <v>0</v>
      </c>
      <c r="K158" s="235"/>
      <c r="L158" s="44"/>
      <c r="M158" s="236" t="s">
        <v>1</v>
      </c>
      <c r="N158" s="237" t="s">
        <v>39</v>
      </c>
      <c r="O158" s="91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1521</v>
      </c>
      <c r="AT158" s="240" t="s">
        <v>213</v>
      </c>
      <c r="AU158" s="240" t="s">
        <v>84</v>
      </c>
      <c r="AY158" s="17" t="s">
        <v>211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82</v>
      </c>
      <c r="BK158" s="241">
        <f>ROUND(I158*H158,2)</f>
        <v>0</v>
      </c>
      <c r="BL158" s="17" t="s">
        <v>1521</v>
      </c>
      <c r="BM158" s="240" t="s">
        <v>2296</v>
      </c>
    </row>
    <row r="159" spans="1:65" s="2" customFormat="1" ht="16.5" customHeight="1">
      <c r="A159" s="38"/>
      <c r="B159" s="39"/>
      <c r="C159" s="228" t="s">
        <v>298</v>
      </c>
      <c r="D159" s="228" t="s">
        <v>213</v>
      </c>
      <c r="E159" s="229" t="s">
        <v>1561</v>
      </c>
      <c r="F159" s="230" t="s">
        <v>1562</v>
      </c>
      <c r="G159" s="231" t="s">
        <v>1106</v>
      </c>
      <c r="H159" s="232">
        <v>1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39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1521</v>
      </c>
      <c r="AT159" s="240" t="s">
        <v>213</v>
      </c>
      <c r="AU159" s="240" t="s">
        <v>84</v>
      </c>
      <c r="AY159" s="17" t="s">
        <v>211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82</v>
      </c>
      <c r="BK159" s="241">
        <f>ROUND(I159*H159,2)</f>
        <v>0</v>
      </c>
      <c r="BL159" s="17" t="s">
        <v>1521</v>
      </c>
      <c r="BM159" s="240" t="s">
        <v>2297</v>
      </c>
    </row>
    <row r="160" spans="1:63" s="12" customFormat="1" ht="22.8" customHeight="1">
      <c r="A160" s="12"/>
      <c r="B160" s="212"/>
      <c r="C160" s="213"/>
      <c r="D160" s="214" t="s">
        <v>73</v>
      </c>
      <c r="E160" s="226" t="s">
        <v>1019</v>
      </c>
      <c r="F160" s="226" t="s">
        <v>1020</v>
      </c>
      <c r="G160" s="213"/>
      <c r="H160" s="213"/>
      <c r="I160" s="216"/>
      <c r="J160" s="227">
        <f>BK160</f>
        <v>0</v>
      </c>
      <c r="K160" s="213"/>
      <c r="L160" s="218"/>
      <c r="M160" s="219"/>
      <c r="N160" s="220"/>
      <c r="O160" s="220"/>
      <c r="P160" s="221">
        <f>SUM(P161:P175)</f>
        <v>0</v>
      </c>
      <c r="Q160" s="220"/>
      <c r="R160" s="221">
        <f>SUM(R161:R175)</f>
        <v>0.23441327</v>
      </c>
      <c r="S160" s="220"/>
      <c r="T160" s="222">
        <f>SUM(T161:T175)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3" t="s">
        <v>84</v>
      </c>
      <c r="AT160" s="224" t="s">
        <v>73</v>
      </c>
      <c r="AU160" s="224" t="s">
        <v>82</v>
      </c>
      <c r="AY160" s="223" t="s">
        <v>211</v>
      </c>
      <c r="BK160" s="225">
        <f>SUM(BK161:BK175)</f>
        <v>0</v>
      </c>
    </row>
    <row r="161" spans="1:65" s="2" customFormat="1" ht="33" customHeight="1">
      <c r="A161" s="38"/>
      <c r="B161" s="39"/>
      <c r="C161" s="228" t="s">
        <v>303</v>
      </c>
      <c r="D161" s="228" t="s">
        <v>213</v>
      </c>
      <c r="E161" s="229" t="s">
        <v>1022</v>
      </c>
      <c r="F161" s="230" t="s">
        <v>1023</v>
      </c>
      <c r="G161" s="231" t="s">
        <v>292</v>
      </c>
      <c r="H161" s="232">
        <v>21</v>
      </c>
      <c r="I161" s="233"/>
      <c r="J161" s="234">
        <f>ROUND(I161*H161,2)</f>
        <v>0</v>
      </c>
      <c r="K161" s="235"/>
      <c r="L161" s="44"/>
      <c r="M161" s="236" t="s">
        <v>1</v>
      </c>
      <c r="N161" s="237" t="s">
        <v>39</v>
      </c>
      <c r="O161" s="91"/>
      <c r="P161" s="238">
        <f>O161*H161</f>
        <v>0</v>
      </c>
      <c r="Q161" s="238">
        <v>0.00125</v>
      </c>
      <c r="R161" s="238">
        <f>Q161*H161</f>
        <v>0.02625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310</v>
      </c>
      <c r="AT161" s="240" t="s">
        <v>213</v>
      </c>
      <c r="AU161" s="240" t="s">
        <v>84</v>
      </c>
      <c r="AY161" s="17" t="s">
        <v>211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82</v>
      </c>
      <c r="BK161" s="241">
        <f>ROUND(I161*H161,2)</f>
        <v>0</v>
      </c>
      <c r="BL161" s="17" t="s">
        <v>310</v>
      </c>
      <c r="BM161" s="240" t="s">
        <v>2298</v>
      </c>
    </row>
    <row r="162" spans="1:65" s="2" customFormat="1" ht="16.5" customHeight="1">
      <c r="A162" s="38"/>
      <c r="B162" s="39"/>
      <c r="C162" s="280" t="s">
        <v>310</v>
      </c>
      <c r="D162" s="280" t="s">
        <v>258</v>
      </c>
      <c r="E162" s="281" t="s">
        <v>1565</v>
      </c>
      <c r="F162" s="282" t="s">
        <v>1566</v>
      </c>
      <c r="G162" s="283" t="s">
        <v>292</v>
      </c>
      <c r="H162" s="284">
        <v>28.158</v>
      </c>
      <c r="I162" s="285"/>
      <c r="J162" s="286">
        <f>ROUND(I162*H162,2)</f>
        <v>0</v>
      </c>
      <c r="K162" s="287"/>
      <c r="L162" s="288"/>
      <c r="M162" s="289" t="s">
        <v>1</v>
      </c>
      <c r="N162" s="290" t="s">
        <v>39</v>
      </c>
      <c r="O162" s="91"/>
      <c r="P162" s="238">
        <f>O162*H162</f>
        <v>0</v>
      </c>
      <c r="Q162" s="238">
        <v>0.006</v>
      </c>
      <c r="R162" s="238">
        <f>Q162*H162</f>
        <v>0.16894800000000001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468</v>
      </c>
      <c r="AT162" s="240" t="s">
        <v>258</v>
      </c>
      <c r="AU162" s="240" t="s">
        <v>84</v>
      </c>
      <c r="AY162" s="17" t="s">
        <v>211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82</v>
      </c>
      <c r="BK162" s="241">
        <f>ROUND(I162*H162,2)</f>
        <v>0</v>
      </c>
      <c r="BL162" s="17" t="s">
        <v>310</v>
      </c>
      <c r="BM162" s="240" t="s">
        <v>2299</v>
      </c>
    </row>
    <row r="163" spans="1:51" s="14" customFormat="1" ht="12">
      <c r="A163" s="14"/>
      <c r="B163" s="258"/>
      <c r="C163" s="259"/>
      <c r="D163" s="249" t="s">
        <v>221</v>
      </c>
      <c r="E163" s="260" t="s">
        <v>1</v>
      </c>
      <c r="F163" s="261" t="s">
        <v>2300</v>
      </c>
      <c r="G163" s="259"/>
      <c r="H163" s="262">
        <v>28.158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8" t="s">
        <v>221</v>
      </c>
      <c r="AU163" s="268" t="s">
        <v>84</v>
      </c>
      <c r="AV163" s="14" t="s">
        <v>84</v>
      </c>
      <c r="AW163" s="14" t="s">
        <v>31</v>
      </c>
      <c r="AX163" s="14" t="s">
        <v>82</v>
      </c>
      <c r="AY163" s="268" t="s">
        <v>211</v>
      </c>
    </row>
    <row r="164" spans="1:65" s="2" customFormat="1" ht="16.5" customHeight="1">
      <c r="A164" s="38"/>
      <c r="B164" s="39"/>
      <c r="C164" s="280" t="s">
        <v>323</v>
      </c>
      <c r="D164" s="280" t="s">
        <v>258</v>
      </c>
      <c r="E164" s="281" t="s">
        <v>1569</v>
      </c>
      <c r="F164" s="282" t="s">
        <v>1570</v>
      </c>
      <c r="G164" s="283" t="s">
        <v>313</v>
      </c>
      <c r="H164" s="284">
        <v>21.275</v>
      </c>
      <c r="I164" s="285"/>
      <c r="J164" s="286">
        <f>ROUND(I164*H164,2)</f>
        <v>0</v>
      </c>
      <c r="K164" s="287"/>
      <c r="L164" s="288"/>
      <c r="M164" s="289" t="s">
        <v>1</v>
      </c>
      <c r="N164" s="290" t="s">
        <v>39</v>
      </c>
      <c r="O164" s="91"/>
      <c r="P164" s="238">
        <f>O164*H164</f>
        <v>0</v>
      </c>
      <c r="Q164" s="238">
        <v>0.00038</v>
      </c>
      <c r="R164" s="238">
        <f>Q164*H164</f>
        <v>0.0080845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468</v>
      </c>
      <c r="AT164" s="240" t="s">
        <v>258</v>
      </c>
      <c r="AU164" s="240" t="s">
        <v>84</v>
      </c>
      <c r="AY164" s="17" t="s">
        <v>211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82</v>
      </c>
      <c r="BK164" s="241">
        <f>ROUND(I164*H164,2)</f>
        <v>0</v>
      </c>
      <c r="BL164" s="17" t="s">
        <v>310</v>
      </c>
      <c r="BM164" s="240" t="s">
        <v>2301</v>
      </c>
    </row>
    <row r="165" spans="1:51" s="14" customFormat="1" ht="12">
      <c r="A165" s="14"/>
      <c r="B165" s="258"/>
      <c r="C165" s="259"/>
      <c r="D165" s="249" t="s">
        <v>221</v>
      </c>
      <c r="E165" s="260" t="s">
        <v>1</v>
      </c>
      <c r="F165" s="261" t="s">
        <v>2302</v>
      </c>
      <c r="G165" s="259"/>
      <c r="H165" s="262">
        <v>21.275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8" t="s">
        <v>221</v>
      </c>
      <c r="AU165" s="268" t="s">
        <v>84</v>
      </c>
      <c r="AV165" s="14" t="s">
        <v>84</v>
      </c>
      <c r="AW165" s="14" t="s">
        <v>31</v>
      </c>
      <c r="AX165" s="14" t="s">
        <v>82</v>
      </c>
      <c r="AY165" s="268" t="s">
        <v>211</v>
      </c>
    </row>
    <row r="166" spans="1:65" s="2" customFormat="1" ht="16.5" customHeight="1">
      <c r="A166" s="38"/>
      <c r="B166" s="39"/>
      <c r="C166" s="280" t="s">
        <v>337</v>
      </c>
      <c r="D166" s="280" t="s">
        <v>258</v>
      </c>
      <c r="E166" s="281" t="s">
        <v>1573</v>
      </c>
      <c r="F166" s="282" t="s">
        <v>1574</v>
      </c>
      <c r="G166" s="283" t="s">
        <v>313</v>
      </c>
      <c r="H166" s="284">
        <v>43.802</v>
      </c>
      <c r="I166" s="285"/>
      <c r="J166" s="286">
        <f>ROUND(I166*H166,2)</f>
        <v>0</v>
      </c>
      <c r="K166" s="287"/>
      <c r="L166" s="288"/>
      <c r="M166" s="289" t="s">
        <v>1</v>
      </c>
      <c r="N166" s="290" t="s">
        <v>39</v>
      </c>
      <c r="O166" s="91"/>
      <c r="P166" s="238">
        <f>O166*H166</f>
        <v>0</v>
      </c>
      <c r="Q166" s="238">
        <v>0.00035</v>
      </c>
      <c r="R166" s="238">
        <f>Q166*H166</f>
        <v>0.0153307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468</v>
      </c>
      <c r="AT166" s="240" t="s">
        <v>258</v>
      </c>
      <c r="AU166" s="240" t="s">
        <v>84</v>
      </c>
      <c r="AY166" s="17" t="s">
        <v>211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7" t="s">
        <v>82</v>
      </c>
      <c r="BK166" s="241">
        <f>ROUND(I166*H166,2)</f>
        <v>0</v>
      </c>
      <c r="BL166" s="17" t="s">
        <v>310</v>
      </c>
      <c r="BM166" s="240" t="s">
        <v>2303</v>
      </c>
    </row>
    <row r="167" spans="1:51" s="14" customFormat="1" ht="12">
      <c r="A167" s="14"/>
      <c r="B167" s="258"/>
      <c r="C167" s="259"/>
      <c r="D167" s="249" t="s">
        <v>221</v>
      </c>
      <c r="E167" s="260" t="s">
        <v>1</v>
      </c>
      <c r="F167" s="261" t="s">
        <v>2304</v>
      </c>
      <c r="G167" s="259"/>
      <c r="H167" s="262">
        <v>43.802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8" t="s">
        <v>221</v>
      </c>
      <c r="AU167" s="268" t="s">
        <v>84</v>
      </c>
      <c r="AV167" s="14" t="s">
        <v>84</v>
      </c>
      <c r="AW167" s="14" t="s">
        <v>31</v>
      </c>
      <c r="AX167" s="14" t="s">
        <v>82</v>
      </c>
      <c r="AY167" s="268" t="s">
        <v>211</v>
      </c>
    </row>
    <row r="168" spans="1:65" s="2" customFormat="1" ht="16.5" customHeight="1">
      <c r="A168" s="38"/>
      <c r="B168" s="39"/>
      <c r="C168" s="280" t="s">
        <v>361</v>
      </c>
      <c r="D168" s="280" t="s">
        <v>258</v>
      </c>
      <c r="E168" s="281" t="s">
        <v>1577</v>
      </c>
      <c r="F168" s="282" t="s">
        <v>1578</v>
      </c>
      <c r="G168" s="283" t="s">
        <v>313</v>
      </c>
      <c r="H168" s="284">
        <v>21.901</v>
      </c>
      <c r="I168" s="285"/>
      <c r="J168" s="286">
        <f>ROUND(I168*H168,2)</f>
        <v>0</v>
      </c>
      <c r="K168" s="287"/>
      <c r="L168" s="288"/>
      <c r="M168" s="289" t="s">
        <v>1</v>
      </c>
      <c r="N168" s="290" t="s">
        <v>39</v>
      </c>
      <c r="O168" s="91"/>
      <c r="P168" s="238">
        <f>O168*H168</f>
        <v>0</v>
      </c>
      <c r="Q168" s="238">
        <v>0.00035</v>
      </c>
      <c r="R168" s="238">
        <f>Q168*H168</f>
        <v>0.00766535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468</v>
      </c>
      <c r="AT168" s="240" t="s">
        <v>258</v>
      </c>
      <c r="AU168" s="240" t="s">
        <v>84</v>
      </c>
      <c r="AY168" s="17" t="s">
        <v>211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82</v>
      </c>
      <c r="BK168" s="241">
        <f>ROUND(I168*H168,2)</f>
        <v>0</v>
      </c>
      <c r="BL168" s="17" t="s">
        <v>310</v>
      </c>
      <c r="BM168" s="240" t="s">
        <v>2305</v>
      </c>
    </row>
    <row r="169" spans="1:51" s="14" customFormat="1" ht="12">
      <c r="A169" s="14"/>
      <c r="B169" s="258"/>
      <c r="C169" s="259"/>
      <c r="D169" s="249" t="s">
        <v>221</v>
      </c>
      <c r="E169" s="260" t="s">
        <v>1</v>
      </c>
      <c r="F169" s="261" t="s">
        <v>2306</v>
      </c>
      <c r="G169" s="259"/>
      <c r="H169" s="262">
        <v>21.901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8" t="s">
        <v>221</v>
      </c>
      <c r="AU169" s="268" t="s">
        <v>84</v>
      </c>
      <c r="AV169" s="14" t="s">
        <v>84</v>
      </c>
      <c r="AW169" s="14" t="s">
        <v>31</v>
      </c>
      <c r="AX169" s="14" t="s">
        <v>82</v>
      </c>
      <c r="AY169" s="268" t="s">
        <v>211</v>
      </c>
    </row>
    <row r="170" spans="1:65" s="2" customFormat="1" ht="16.5" customHeight="1">
      <c r="A170" s="38"/>
      <c r="B170" s="39"/>
      <c r="C170" s="280" t="s">
        <v>366</v>
      </c>
      <c r="D170" s="280" t="s">
        <v>258</v>
      </c>
      <c r="E170" s="281" t="s">
        <v>1581</v>
      </c>
      <c r="F170" s="282" t="s">
        <v>1582</v>
      </c>
      <c r="G170" s="283" t="s">
        <v>313</v>
      </c>
      <c r="H170" s="284">
        <v>12.515</v>
      </c>
      <c r="I170" s="285"/>
      <c r="J170" s="286">
        <f>ROUND(I170*H170,2)</f>
        <v>0</v>
      </c>
      <c r="K170" s="287"/>
      <c r="L170" s="288"/>
      <c r="M170" s="289" t="s">
        <v>1</v>
      </c>
      <c r="N170" s="290" t="s">
        <v>39</v>
      </c>
      <c r="O170" s="91"/>
      <c r="P170" s="238">
        <f>O170*H170</f>
        <v>0</v>
      </c>
      <c r="Q170" s="238">
        <v>0.0005</v>
      </c>
      <c r="R170" s="238">
        <f>Q170*H170</f>
        <v>0.0062575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468</v>
      </c>
      <c r="AT170" s="240" t="s">
        <v>258</v>
      </c>
      <c r="AU170" s="240" t="s">
        <v>84</v>
      </c>
      <c r="AY170" s="17" t="s">
        <v>211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82</v>
      </c>
      <c r="BK170" s="241">
        <f>ROUND(I170*H170,2)</f>
        <v>0</v>
      </c>
      <c r="BL170" s="17" t="s">
        <v>310</v>
      </c>
      <c r="BM170" s="240" t="s">
        <v>2307</v>
      </c>
    </row>
    <row r="171" spans="1:51" s="14" customFormat="1" ht="12">
      <c r="A171" s="14"/>
      <c r="B171" s="258"/>
      <c r="C171" s="259"/>
      <c r="D171" s="249" t="s">
        <v>221</v>
      </c>
      <c r="E171" s="260" t="s">
        <v>1</v>
      </c>
      <c r="F171" s="261" t="s">
        <v>2308</v>
      </c>
      <c r="G171" s="259"/>
      <c r="H171" s="262">
        <v>12.515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8" t="s">
        <v>221</v>
      </c>
      <c r="AU171" s="268" t="s">
        <v>84</v>
      </c>
      <c r="AV171" s="14" t="s">
        <v>84</v>
      </c>
      <c r="AW171" s="14" t="s">
        <v>31</v>
      </c>
      <c r="AX171" s="14" t="s">
        <v>82</v>
      </c>
      <c r="AY171" s="268" t="s">
        <v>211</v>
      </c>
    </row>
    <row r="172" spans="1:65" s="2" customFormat="1" ht="16.5" customHeight="1">
      <c r="A172" s="38"/>
      <c r="B172" s="39"/>
      <c r="C172" s="280" t="s">
        <v>7</v>
      </c>
      <c r="D172" s="280" t="s">
        <v>258</v>
      </c>
      <c r="E172" s="281" t="s">
        <v>1585</v>
      </c>
      <c r="F172" s="282" t="s">
        <v>1586</v>
      </c>
      <c r="G172" s="283" t="s">
        <v>274</v>
      </c>
      <c r="H172" s="284">
        <v>31.287</v>
      </c>
      <c r="I172" s="285"/>
      <c r="J172" s="286">
        <f>ROUND(I172*H172,2)</f>
        <v>0</v>
      </c>
      <c r="K172" s="287"/>
      <c r="L172" s="288"/>
      <c r="M172" s="289" t="s">
        <v>1</v>
      </c>
      <c r="N172" s="290" t="s">
        <v>39</v>
      </c>
      <c r="O172" s="91"/>
      <c r="P172" s="238">
        <f>O172*H172</f>
        <v>0</v>
      </c>
      <c r="Q172" s="238">
        <v>4E-05</v>
      </c>
      <c r="R172" s="238">
        <f>Q172*H172</f>
        <v>0.0012514800000000001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468</v>
      </c>
      <c r="AT172" s="240" t="s">
        <v>258</v>
      </c>
      <c r="AU172" s="240" t="s">
        <v>84</v>
      </c>
      <c r="AY172" s="17" t="s">
        <v>211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7" t="s">
        <v>82</v>
      </c>
      <c r="BK172" s="241">
        <f>ROUND(I172*H172,2)</f>
        <v>0</v>
      </c>
      <c r="BL172" s="17" t="s">
        <v>310</v>
      </c>
      <c r="BM172" s="240" t="s">
        <v>2309</v>
      </c>
    </row>
    <row r="173" spans="1:51" s="14" customFormat="1" ht="12">
      <c r="A173" s="14"/>
      <c r="B173" s="258"/>
      <c r="C173" s="259"/>
      <c r="D173" s="249" t="s">
        <v>221</v>
      </c>
      <c r="E173" s="260" t="s">
        <v>1</v>
      </c>
      <c r="F173" s="261" t="s">
        <v>2310</v>
      </c>
      <c r="G173" s="259"/>
      <c r="H173" s="262">
        <v>31.287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8" t="s">
        <v>221</v>
      </c>
      <c r="AU173" s="268" t="s">
        <v>84</v>
      </c>
      <c r="AV173" s="14" t="s">
        <v>84</v>
      </c>
      <c r="AW173" s="14" t="s">
        <v>31</v>
      </c>
      <c r="AX173" s="14" t="s">
        <v>82</v>
      </c>
      <c r="AY173" s="268" t="s">
        <v>211</v>
      </c>
    </row>
    <row r="174" spans="1:65" s="2" customFormat="1" ht="16.5" customHeight="1">
      <c r="A174" s="38"/>
      <c r="B174" s="39"/>
      <c r="C174" s="280" t="s">
        <v>390</v>
      </c>
      <c r="D174" s="280" t="s">
        <v>258</v>
      </c>
      <c r="E174" s="281" t="s">
        <v>1589</v>
      </c>
      <c r="F174" s="282" t="s">
        <v>1590</v>
      </c>
      <c r="G174" s="283" t="s">
        <v>274</v>
      </c>
      <c r="H174" s="284">
        <v>31.287</v>
      </c>
      <c r="I174" s="285"/>
      <c r="J174" s="286">
        <f>ROUND(I174*H174,2)</f>
        <v>0</v>
      </c>
      <c r="K174" s="287"/>
      <c r="L174" s="288"/>
      <c r="M174" s="289" t="s">
        <v>1</v>
      </c>
      <c r="N174" s="290" t="s">
        <v>39</v>
      </c>
      <c r="O174" s="91"/>
      <c r="P174" s="238">
        <f>O174*H174</f>
        <v>0</v>
      </c>
      <c r="Q174" s="238">
        <v>2E-05</v>
      </c>
      <c r="R174" s="238">
        <f>Q174*H174</f>
        <v>0.0006257400000000001</v>
      </c>
      <c r="S174" s="238">
        <v>0</v>
      </c>
      <c r="T174" s="23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0" t="s">
        <v>468</v>
      </c>
      <c r="AT174" s="240" t="s">
        <v>258</v>
      </c>
      <c r="AU174" s="240" t="s">
        <v>84</v>
      </c>
      <c r="AY174" s="17" t="s">
        <v>211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7" t="s">
        <v>82</v>
      </c>
      <c r="BK174" s="241">
        <f>ROUND(I174*H174,2)</f>
        <v>0</v>
      </c>
      <c r="BL174" s="17" t="s">
        <v>310</v>
      </c>
      <c r="BM174" s="240" t="s">
        <v>2311</v>
      </c>
    </row>
    <row r="175" spans="1:51" s="14" customFormat="1" ht="12">
      <c r="A175" s="14"/>
      <c r="B175" s="258"/>
      <c r="C175" s="259"/>
      <c r="D175" s="249" t="s">
        <v>221</v>
      </c>
      <c r="E175" s="260" t="s">
        <v>1</v>
      </c>
      <c r="F175" s="261" t="s">
        <v>2310</v>
      </c>
      <c r="G175" s="259"/>
      <c r="H175" s="262">
        <v>31.287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8" t="s">
        <v>221</v>
      </c>
      <c r="AU175" s="268" t="s">
        <v>84</v>
      </c>
      <c r="AV175" s="14" t="s">
        <v>84</v>
      </c>
      <c r="AW175" s="14" t="s">
        <v>31</v>
      </c>
      <c r="AX175" s="14" t="s">
        <v>82</v>
      </c>
      <c r="AY175" s="268" t="s">
        <v>211</v>
      </c>
    </row>
    <row r="176" spans="1:63" s="12" customFormat="1" ht="22.8" customHeight="1">
      <c r="A176" s="12"/>
      <c r="B176" s="212"/>
      <c r="C176" s="213"/>
      <c r="D176" s="214" t="s">
        <v>73</v>
      </c>
      <c r="E176" s="226" t="s">
        <v>1592</v>
      </c>
      <c r="F176" s="226" t="s">
        <v>1593</v>
      </c>
      <c r="G176" s="213"/>
      <c r="H176" s="213"/>
      <c r="I176" s="216"/>
      <c r="J176" s="227">
        <f>BK176</f>
        <v>0</v>
      </c>
      <c r="K176" s="213"/>
      <c r="L176" s="218"/>
      <c r="M176" s="219"/>
      <c r="N176" s="220"/>
      <c r="O176" s="220"/>
      <c r="P176" s="221">
        <f>SUM(P177:P189)</f>
        <v>0</v>
      </c>
      <c r="Q176" s="220"/>
      <c r="R176" s="221">
        <f>SUM(R177:R189)</f>
        <v>0.33009999999999995</v>
      </c>
      <c r="S176" s="220"/>
      <c r="T176" s="222">
        <f>SUM(T177:T189)</f>
        <v>0.058499999999999996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3" t="s">
        <v>84</v>
      </c>
      <c r="AT176" s="224" t="s">
        <v>73</v>
      </c>
      <c r="AU176" s="224" t="s">
        <v>82</v>
      </c>
      <c r="AY176" s="223" t="s">
        <v>211</v>
      </c>
      <c r="BK176" s="225">
        <f>SUM(BK177:BK189)</f>
        <v>0</v>
      </c>
    </row>
    <row r="177" spans="1:65" s="2" customFormat="1" ht="24.15" customHeight="1">
      <c r="A177" s="38"/>
      <c r="B177" s="39"/>
      <c r="C177" s="228" t="s">
        <v>396</v>
      </c>
      <c r="D177" s="228" t="s">
        <v>213</v>
      </c>
      <c r="E177" s="229" t="s">
        <v>1594</v>
      </c>
      <c r="F177" s="230" t="s">
        <v>1595</v>
      </c>
      <c r="G177" s="231" t="s">
        <v>292</v>
      </c>
      <c r="H177" s="232">
        <v>21</v>
      </c>
      <c r="I177" s="233"/>
      <c r="J177" s="234">
        <f>ROUND(I177*H177,2)</f>
        <v>0</v>
      </c>
      <c r="K177" s="235"/>
      <c r="L177" s="44"/>
      <c r="M177" s="236" t="s">
        <v>1</v>
      </c>
      <c r="N177" s="237" t="s">
        <v>39</v>
      </c>
      <c r="O177" s="91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0" t="s">
        <v>310</v>
      </c>
      <c r="AT177" s="240" t="s">
        <v>213</v>
      </c>
      <c r="AU177" s="240" t="s">
        <v>84</v>
      </c>
      <c r="AY177" s="17" t="s">
        <v>211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7" t="s">
        <v>82</v>
      </c>
      <c r="BK177" s="241">
        <f>ROUND(I177*H177,2)</f>
        <v>0</v>
      </c>
      <c r="BL177" s="17" t="s">
        <v>310</v>
      </c>
      <c r="BM177" s="240" t="s">
        <v>2312</v>
      </c>
    </row>
    <row r="178" spans="1:65" s="2" customFormat="1" ht="16.5" customHeight="1">
      <c r="A178" s="38"/>
      <c r="B178" s="39"/>
      <c r="C178" s="228" t="s">
        <v>420</v>
      </c>
      <c r="D178" s="228" t="s">
        <v>213</v>
      </c>
      <c r="E178" s="229" t="s">
        <v>1597</v>
      </c>
      <c r="F178" s="230" t="s">
        <v>1598</v>
      </c>
      <c r="G178" s="231" t="s">
        <v>292</v>
      </c>
      <c r="H178" s="232">
        <v>21</v>
      </c>
      <c r="I178" s="233"/>
      <c r="J178" s="234">
        <f>ROUND(I178*H178,2)</f>
        <v>0</v>
      </c>
      <c r="K178" s="235"/>
      <c r="L178" s="44"/>
      <c r="M178" s="236" t="s">
        <v>1</v>
      </c>
      <c r="N178" s="237" t="s">
        <v>39</v>
      </c>
      <c r="O178" s="91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310</v>
      </c>
      <c r="AT178" s="240" t="s">
        <v>213</v>
      </c>
      <c r="AU178" s="240" t="s">
        <v>84</v>
      </c>
      <c r="AY178" s="17" t="s">
        <v>211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82</v>
      </c>
      <c r="BK178" s="241">
        <f>ROUND(I178*H178,2)</f>
        <v>0</v>
      </c>
      <c r="BL178" s="17" t="s">
        <v>310</v>
      </c>
      <c r="BM178" s="240" t="s">
        <v>2313</v>
      </c>
    </row>
    <row r="179" spans="1:65" s="2" customFormat="1" ht="24.15" customHeight="1">
      <c r="A179" s="38"/>
      <c r="B179" s="39"/>
      <c r="C179" s="228" t="s">
        <v>426</v>
      </c>
      <c r="D179" s="228" t="s">
        <v>213</v>
      </c>
      <c r="E179" s="229" t="s">
        <v>1600</v>
      </c>
      <c r="F179" s="230" t="s">
        <v>1601</v>
      </c>
      <c r="G179" s="231" t="s">
        <v>292</v>
      </c>
      <c r="H179" s="232">
        <v>21</v>
      </c>
      <c r="I179" s="233"/>
      <c r="J179" s="234">
        <f>ROUND(I179*H179,2)</f>
        <v>0</v>
      </c>
      <c r="K179" s="235"/>
      <c r="L179" s="44"/>
      <c r="M179" s="236" t="s">
        <v>1</v>
      </c>
      <c r="N179" s="237" t="s">
        <v>39</v>
      </c>
      <c r="O179" s="91"/>
      <c r="P179" s="238">
        <f>O179*H179</f>
        <v>0</v>
      </c>
      <c r="Q179" s="238">
        <v>0.0002</v>
      </c>
      <c r="R179" s="238">
        <f>Q179*H179</f>
        <v>0.004200000000000001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310</v>
      </c>
      <c r="AT179" s="240" t="s">
        <v>213</v>
      </c>
      <c r="AU179" s="240" t="s">
        <v>84</v>
      </c>
      <c r="AY179" s="17" t="s">
        <v>211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82</v>
      </c>
      <c r="BK179" s="241">
        <f>ROUND(I179*H179,2)</f>
        <v>0</v>
      </c>
      <c r="BL179" s="17" t="s">
        <v>310</v>
      </c>
      <c r="BM179" s="240" t="s">
        <v>2314</v>
      </c>
    </row>
    <row r="180" spans="1:65" s="2" customFormat="1" ht="16.5" customHeight="1">
      <c r="A180" s="38"/>
      <c r="B180" s="39"/>
      <c r="C180" s="228" t="s">
        <v>432</v>
      </c>
      <c r="D180" s="228" t="s">
        <v>213</v>
      </c>
      <c r="E180" s="229" t="s">
        <v>1603</v>
      </c>
      <c r="F180" s="230" t="s">
        <v>1604</v>
      </c>
      <c r="G180" s="231" t="s">
        <v>292</v>
      </c>
      <c r="H180" s="232">
        <v>21</v>
      </c>
      <c r="I180" s="233"/>
      <c r="J180" s="234">
        <f>ROUND(I180*H180,2)</f>
        <v>0</v>
      </c>
      <c r="K180" s="235"/>
      <c r="L180" s="44"/>
      <c r="M180" s="236" t="s">
        <v>1</v>
      </c>
      <c r="N180" s="237" t="s">
        <v>39</v>
      </c>
      <c r="O180" s="91"/>
      <c r="P180" s="238">
        <f>O180*H180</f>
        <v>0</v>
      </c>
      <c r="Q180" s="238">
        <v>0.015</v>
      </c>
      <c r="R180" s="238">
        <f>Q180*H180</f>
        <v>0.315</v>
      </c>
      <c r="S180" s="238">
        <v>0</v>
      </c>
      <c r="T180" s="23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0" t="s">
        <v>310</v>
      </c>
      <c r="AT180" s="240" t="s">
        <v>213</v>
      </c>
      <c r="AU180" s="240" t="s">
        <v>84</v>
      </c>
      <c r="AY180" s="17" t="s">
        <v>211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7" t="s">
        <v>82</v>
      </c>
      <c r="BK180" s="241">
        <f>ROUND(I180*H180,2)</f>
        <v>0</v>
      </c>
      <c r="BL180" s="17" t="s">
        <v>310</v>
      </c>
      <c r="BM180" s="240" t="s">
        <v>2315</v>
      </c>
    </row>
    <row r="181" spans="1:65" s="2" customFormat="1" ht="24.15" customHeight="1">
      <c r="A181" s="38"/>
      <c r="B181" s="39"/>
      <c r="C181" s="228" t="s">
        <v>453</v>
      </c>
      <c r="D181" s="228" t="s">
        <v>213</v>
      </c>
      <c r="E181" s="229" t="s">
        <v>1606</v>
      </c>
      <c r="F181" s="230" t="s">
        <v>1607</v>
      </c>
      <c r="G181" s="231" t="s">
        <v>292</v>
      </c>
      <c r="H181" s="232">
        <v>21</v>
      </c>
      <c r="I181" s="233"/>
      <c r="J181" s="234">
        <f>ROUND(I181*H181,2)</f>
        <v>0</v>
      </c>
      <c r="K181" s="235"/>
      <c r="L181" s="44"/>
      <c r="M181" s="236" t="s">
        <v>1</v>
      </c>
      <c r="N181" s="237" t="s">
        <v>39</v>
      </c>
      <c r="O181" s="91"/>
      <c r="P181" s="238">
        <f>O181*H181</f>
        <v>0</v>
      </c>
      <c r="Q181" s="238">
        <v>0</v>
      </c>
      <c r="R181" s="238">
        <f>Q181*H181</f>
        <v>0</v>
      </c>
      <c r="S181" s="238">
        <v>0.0025</v>
      </c>
      <c r="T181" s="239">
        <f>S181*H181</f>
        <v>0.0525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310</v>
      </c>
      <c r="AT181" s="240" t="s">
        <v>213</v>
      </c>
      <c r="AU181" s="240" t="s">
        <v>84</v>
      </c>
      <c r="AY181" s="17" t="s">
        <v>211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82</v>
      </c>
      <c r="BK181" s="241">
        <f>ROUND(I181*H181,2)</f>
        <v>0</v>
      </c>
      <c r="BL181" s="17" t="s">
        <v>310</v>
      </c>
      <c r="BM181" s="240" t="s">
        <v>2316</v>
      </c>
    </row>
    <row r="182" spans="1:65" s="2" customFormat="1" ht="16.5" customHeight="1">
      <c r="A182" s="38"/>
      <c r="B182" s="39"/>
      <c r="C182" s="228" t="s">
        <v>460</v>
      </c>
      <c r="D182" s="228" t="s">
        <v>213</v>
      </c>
      <c r="E182" s="229" t="s">
        <v>1609</v>
      </c>
      <c r="F182" s="230" t="s">
        <v>1610</v>
      </c>
      <c r="G182" s="231" t="s">
        <v>292</v>
      </c>
      <c r="H182" s="232">
        <v>21</v>
      </c>
      <c r="I182" s="233"/>
      <c r="J182" s="234">
        <f>ROUND(I182*H182,2)</f>
        <v>0</v>
      </c>
      <c r="K182" s="235"/>
      <c r="L182" s="44"/>
      <c r="M182" s="236" t="s">
        <v>1</v>
      </c>
      <c r="N182" s="237" t="s">
        <v>39</v>
      </c>
      <c r="O182" s="91"/>
      <c r="P182" s="238">
        <f>O182*H182</f>
        <v>0</v>
      </c>
      <c r="Q182" s="238">
        <v>0.0003</v>
      </c>
      <c r="R182" s="238">
        <f>Q182*H182</f>
        <v>0.006299999999999999</v>
      </c>
      <c r="S182" s="238">
        <v>0</v>
      </c>
      <c r="T182" s="23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310</v>
      </c>
      <c r="AT182" s="240" t="s">
        <v>213</v>
      </c>
      <c r="AU182" s="240" t="s">
        <v>84</v>
      </c>
      <c r="AY182" s="17" t="s">
        <v>211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82</v>
      </c>
      <c r="BK182" s="241">
        <f>ROUND(I182*H182,2)</f>
        <v>0</v>
      </c>
      <c r="BL182" s="17" t="s">
        <v>310</v>
      </c>
      <c r="BM182" s="240" t="s">
        <v>2317</v>
      </c>
    </row>
    <row r="183" spans="1:65" s="2" customFormat="1" ht="16.5" customHeight="1">
      <c r="A183" s="38"/>
      <c r="B183" s="39"/>
      <c r="C183" s="280" t="s">
        <v>464</v>
      </c>
      <c r="D183" s="280" t="s">
        <v>258</v>
      </c>
      <c r="E183" s="281" t="s">
        <v>1612</v>
      </c>
      <c r="F183" s="282" t="s">
        <v>1613</v>
      </c>
      <c r="G183" s="283" t="s">
        <v>313</v>
      </c>
      <c r="H183" s="284">
        <v>20</v>
      </c>
      <c r="I183" s="285"/>
      <c r="J183" s="286">
        <f>ROUND(I183*H183,2)</f>
        <v>0</v>
      </c>
      <c r="K183" s="287"/>
      <c r="L183" s="288"/>
      <c r="M183" s="289" t="s">
        <v>1</v>
      </c>
      <c r="N183" s="290" t="s">
        <v>39</v>
      </c>
      <c r="O183" s="91"/>
      <c r="P183" s="238">
        <f>O183*H183</f>
        <v>0</v>
      </c>
      <c r="Q183" s="238">
        <v>0.00022</v>
      </c>
      <c r="R183" s="238">
        <f>Q183*H183</f>
        <v>0.0044</v>
      </c>
      <c r="S183" s="238">
        <v>0</v>
      </c>
      <c r="T183" s="23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468</v>
      </c>
      <c r="AT183" s="240" t="s">
        <v>258</v>
      </c>
      <c r="AU183" s="240" t="s">
        <v>84</v>
      </c>
      <c r="AY183" s="17" t="s">
        <v>211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82</v>
      </c>
      <c r="BK183" s="241">
        <f>ROUND(I183*H183,2)</f>
        <v>0</v>
      </c>
      <c r="BL183" s="17" t="s">
        <v>310</v>
      </c>
      <c r="BM183" s="240" t="s">
        <v>2318</v>
      </c>
    </row>
    <row r="184" spans="1:51" s="14" customFormat="1" ht="12">
      <c r="A184" s="14"/>
      <c r="B184" s="258"/>
      <c r="C184" s="259"/>
      <c r="D184" s="249" t="s">
        <v>221</v>
      </c>
      <c r="E184" s="260" t="s">
        <v>1</v>
      </c>
      <c r="F184" s="261" t="s">
        <v>2036</v>
      </c>
      <c r="G184" s="259"/>
      <c r="H184" s="262">
        <v>20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8" t="s">
        <v>221</v>
      </c>
      <c r="AU184" s="268" t="s">
        <v>84</v>
      </c>
      <c r="AV184" s="14" t="s">
        <v>84</v>
      </c>
      <c r="AW184" s="14" t="s">
        <v>31</v>
      </c>
      <c r="AX184" s="14" t="s">
        <v>82</v>
      </c>
      <c r="AY184" s="268" t="s">
        <v>211</v>
      </c>
    </row>
    <row r="185" spans="1:65" s="2" customFormat="1" ht="24.15" customHeight="1">
      <c r="A185" s="38"/>
      <c r="B185" s="39"/>
      <c r="C185" s="228" t="s">
        <v>468</v>
      </c>
      <c r="D185" s="228" t="s">
        <v>213</v>
      </c>
      <c r="E185" s="229" t="s">
        <v>1616</v>
      </c>
      <c r="F185" s="230" t="s">
        <v>1617</v>
      </c>
      <c r="G185" s="231" t="s">
        <v>313</v>
      </c>
      <c r="H185" s="232">
        <v>14</v>
      </c>
      <c r="I185" s="233"/>
      <c r="J185" s="234">
        <f>ROUND(I185*H185,2)</f>
        <v>0</v>
      </c>
      <c r="K185" s="235"/>
      <c r="L185" s="44"/>
      <c r="M185" s="236" t="s">
        <v>1</v>
      </c>
      <c r="N185" s="237" t="s">
        <v>39</v>
      </c>
      <c r="O185" s="91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310</v>
      </c>
      <c r="AT185" s="240" t="s">
        <v>213</v>
      </c>
      <c r="AU185" s="240" t="s">
        <v>84</v>
      </c>
      <c r="AY185" s="17" t="s">
        <v>211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7" t="s">
        <v>82</v>
      </c>
      <c r="BK185" s="241">
        <f>ROUND(I185*H185,2)</f>
        <v>0</v>
      </c>
      <c r="BL185" s="17" t="s">
        <v>310</v>
      </c>
      <c r="BM185" s="240" t="s">
        <v>2319</v>
      </c>
    </row>
    <row r="186" spans="1:65" s="2" customFormat="1" ht="21.75" customHeight="1">
      <c r="A186" s="38"/>
      <c r="B186" s="39"/>
      <c r="C186" s="228" t="s">
        <v>440</v>
      </c>
      <c r="D186" s="228" t="s">
        <v>213</v>
      </c>
      <c r="E186" s="229" t="s">
        <v>1619</v>
      </c>
      <c r="F186" s="230" t="s">
        <v>1620</v>
      </c>
      <c r="G186" s="231" t="s">
        <v>313</v>
      </c>
      <c r="H186" s="232">
        <v>20</v>
      </c>
      <c r="I186" s="233"/>
      <c r="J186" s="234">
        <f>ROUND(I186*H186,2)</f>
        <v>0</v>
      </c>
      <c r="K186" s="235"/>
      <c r="L186" s="44"/>
      <c r="M186" s="236" t="s">
        <v>1</v>
      </c>
      <c r="N186" s="237" t="s">
        <v>39</v>
      </c>
      <c r="O186" s="91"/>
      <c r="P186" s="238">
        <f>O186*H186</f>
        <v>0</v>
      </c>
      <c r="Q186" s="238">
        <v>0</v>
      </c>
      <c r="R186" s="238">
        <f>Q186*H186</f>
        <v>0</v>
      </c>
      <c r="S186" s="238">
        <v>0.0003</v>
      </c>
      <c r="T186" s="239">
        <f>S186*H186</f>
        <v>0.005999999999999999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310</v>
      </c>
      <c r="AT186" s="240" t="s">
        <v>213</v>
      </c>
      <c r="AU186" s="240" t="s">
        <v>84</v>
      </c>
      <c r="AY186" s="17" t="s">
        <v>211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7" t="s">
        <v>82</v>
      </c>
      <c r="BK186" s="241">
        <f>ROUND(I186*H186,2)</f>
        <v>0</v>
      </c>
      <c r="BL186" s="17" t="s">
        <v>310</v>
      </c>
      <c r="BM186" s="240" t="s">
        <v>2320</v>
      </c>
    </row>
    <row r="187" spans="1:65" s="2" customFormat="1" ht="66.75" customHeight="1">
      <c r="A187" s="38"/>
      <c r="B187" s="39"/>
      <c r="C187" s="280" t="s">
        <v>444</v>
      </c>
      <c r="D187" s="280" t="s">
        <v>258</v>
      </c>
      <c r="E187" s="281" t="s">
        <v>1622</v>
      </c>
      <c r="F187" s="282" t="s">
        <v>1623</v>
      </c>
      <c r="G187" s="283" t="s">
        <v>292</v>
      </c>
      <c r="H187" s="284">
        <v>23</v>
      </c>
      <c r="I187" s="285"/>
      <c r="J187" s="286">
        <f>ROUND(I187*H187,2)</f>
        <v>0</v>
      </c>
      <c r="K187" s="287"/>
      <c r="L187" s="288"/>
      <c r="M187" s="289" t="s">
        <v>1</v>
      </c>
      <c r="N187" s="290" t="s">
        <v>39</v>
      </c>
      <c r="O187" s="91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1521</v>
      </c>
      <c r="AT187" s="240" t="s">
        <v>258</v>
      </c>
      <c r="AU187" s="240" t="s">
        <v>84</v>
      </c>
      <c r="AY187" s="17" t="s">
        <v>211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82</v>
      </c>
      <c r="BK187" s="241">
        <f>ROUND(I187*H187,2)</f>
        <v>0</v>
      </c>
      <c r="BL187" s="17" t="s">
        <v>1521</v>
      </c>
      <c r="BM187" s="240" t="s">
        <v>2321</v>
      </c>
    </row>
    <row r="188" spans="1:65" s="2" customFormat="1" ht="16.5" customHeight="1">
      <c r="A188" s="38"/>
      <c r="B188" s="39"/>
      <c r="C188" s="228" t="s">
        <v>473</v>
      </c>
      <c r="D188" s="228" t="s">
        <v>213</v>
      </c>
      <c r="E188" s="229" t="s">
        <v>1625</v>
      </c>
      <c r="F188" s="230" t="s">
        <v>1626</v>
      </c>
      <c r="G188" s="231" t="s">
        <v>313</v>
      </c>
      <c r="H188" s="232">
        <v>20</v>
      </c>
      <c r="I188" s="233"/>
      <c r="J188" s="234">
        <f>ROUND(I188*H188,2)</f>
        <v>0</v>
      </c>
      <c r="K188" s="235"/>
      <c r="L188" s="44"/>
      <c r="M188" s="236" t="s">
        <v>1</v>
      </c>
      <c r="N188" s="237" t="s">
        <v>39</v>
      </c>
      <c r="O188" s="91"/>
      <c r="P188" s="238">
        <f>O188*H188</f>
        <v>0</v>
      </c>
      <c r="Q188" s="238">
        <v>1E-05</v>
      </c>
      <c r="R188" s="238">
        <f>Q188*H188</f>
        <v>0.0002</v>
      </c>
      <c r="S188" s="238">
        <v>0</v>
      </c>
      <c r="T188" s="23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310</v>
      </c>
      <c r="AT188" s="240" t="s">
        <v>213</v>
      </c>
      <c r="AU188" s="240" t="s">
        <v>84</v>
      </c>
      <c r="AY188" s="17" t="s">
        <v>211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7" t="s">
        <v>82</v>
      </c>
      <c r="BK188" s="241">
        <f>ROUND(I188*H188,2)</f>
        <v>0</v>
      </c>
      <c r="BL188" s="17" t="s">
        <v>310</v>
      </c>
      <c r="BM188" s="240" t="s">
        <v>2322</v>
      </c>
    </row>
    <row r="189" spans="1:65" s="2" customFormat="1" ht="24.15" customHeight="1">
      <c r="A189" s="38"/>
      <c r="B189" s="39"/>
      <c r="C189" s="228" t="s">
        <v>478</v>
      </c>
      <c r="D189" s="228" t="s">
        <v>213</v>
      </c>
      <c r="E189" s="229" t="s">
        <v>1628</v>
      </c>
      <c r="F189" s="230" t="s">
        <v>1629</v>
      </c>
      <c r="G189" s="231" t="s">
        <v>292</v>
      </c>
      <c r="H189" s="232">
        <v>21</v>
      </c>
      <c r="I189" s="233"/>
      <c r="J189" s="234">
        <f>ROUND(I189*H189,2)</f>
        <v>0</v>
      </c>
      <c r="K189" s="235"/>
      <c r="L189" s="44"/>
      <c r="M189" s="236" t="s">
        <v>1</v>
      </c>
      <c r="N189" s="237" t="s">
        <v>39</v>
      </c>
      <c r="O189" s="91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310</v>
      </c>
      <c r="AT189" s="240" t="s">
        <v>213</v>
      </c>
      <c r="AU189" s="240" t="s">
        <v>84</v>
      </c>
      <c r="AY189" s="17" t="s">
        <v>211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7" t="s">
        <v>82</v>
      </c>
      <c r="BK189" s="241">
        <f>ROUND(I189*H189,2)</f>
        <v>0</v>
      </c>
      <c r="BL189" s="17" t="s">
        <v>310</v>
      </c>
      <c r="BM189" s="240" t="s">
        <v>2323</v>
      </c>
    </row>
    <row r="190" spans="1:63" s="12" customFormat="1" ht="22.8" customHeight="1">
      <c r="A190" s="12"/>
      <c r="B190" s="212"/>
      <c r="C190" s="213"/>
      <c r="D190" s="214" t="s">
        <v>73</v>
      </c>
      <c r="E190" s="226" t="s">
        <v>1215</v>
      </c>
      <c r="F190" s="226" t="s">
        <v>1216</v>
      </c>
      <c r="G190" s="213"/>
      <c r="H190" s="213"/>
      <c r="I190" s="216"/>
      <c r="J190" s="227">
        <f>BK190</f>
        <v>0</v>
      </c>
      <c r="K190" s="213"/>
      <c r="L190" s="218"/>
      <c r="M190" s="219"/>
      <c r="N190" s="220"/>
      <c r="O190" s="220"/>
      <c r="P190" s="221">
        <f>SUM(P191:P196)</f>
        <v>0</v>
      </c>
      <c r="Q190" s="220"/>
      <c r="R190" s="221">
        <f>SUM(R191:R196)</f>
        <v>0.03636</v>
      </c>
      <c r="S190" s="220"/>
      <c r="T190" s="222">
        <f>SUM(T191:T196)</f>
        <v>0.36675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3" t="s">
        <v>84</v>
      </c>
      <c r="AT190" s="224" t="s">
        <v>73</v>
      </c>
      <c r="AU190" s="224" t="s">
        <v>82</v>
      </c>
      <c r="AY190" s="223" t="s">
        <v>211</v>
      </c>
      <c r="BK190" s="225">
        <f>SUM(BK191:BK196)</f>
        <v>0</v>
      </c>
    </row>
    <row r="191" spans="1:65" s="2" customFormat="1" ht="16.5" customHeight="1">
      <c r="A191" s="38"/>
      <c r="B191" s="39"/>
      <c r="C191" s="228" t="s">
        <v>487</v>
      </c>
      <c r="D191" s="228" t="s">
        <v>213</v>
      </c>
      <c r="E191" s="229" t="s">
        <v>1222</v>
      </c>
      <c r="F191" s="230" t="s">
        <v>1223</v>
      </c>
      <c r="G191" s="231" t="s">
        <v>292</v>
      </c>
      <c r="H191" s="232">
        <v>2</v>
      </c>
      <c r="I191" s="233"/>
      <c r="J191" s="234">
        <f>ROUND(I191*H191,2)</f>
        <v>0</v>
      </c>
      <c r="K191" s="235"/>
      <c r="L191" s="44"/>
      <c r="M191" s="236" t="s">
        <v>1</v>
      </c>
      <c r="N191" s="237" t="s">
        <v>39</v>
      </c>
      <c r="O191" s="91"/>
      <c r="P191" s="238">
        <f>O191*H191</f>
        <v>0</v>
      </c>
      <c r="Q191" s="238">
        <v>0.0003</v>
      </c>
      <c r="R191" s="238">
        <f>Q191*H191</f>
        <v>0.0006</v>
      </c>
      <c r="S191" s="238">
        <v>0</v>
      </c>
      <c r="T191" s="23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0" t="s">
        <v>310</v>
      </c>
      <c r="AT191" s="240" t="s">
        <v>213</v>
      </c>
      <c r="AU191" s="240" t="s">
        <v>84</v>
      </c>
      <c r="AY191" s="17" t="s">
        <v>211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7" t="s">
        <v>82</v>
      </c>
      <c r="BK191" s="241">
        <f>ROUND(I191*H191,2)</f>
        <v>0</v>
      </c>
      <c r="BL191" s="17" t="s">
        <v>310</v>
      </c>
      <c r="BM191" s="240" t="s">
        <v>2324</v>
      </c>
    </row>
    <row r="192" spans="1:65" s="2" customFormat="1" ht="24.15" customHeight="1">
      <c r="A192" s="38"/>
      <c r="B192" s="39"/>
      <c r="C192" s="228" t="s">
        <v>499</v>
      </c>
      <c r="D192" s="228" t="s">
        <v>213</v>
      </c>
      <c r="E192" s="229" t="s">
        <v>1632</v>
      </c>
      <c r="F192" s="230" t="s">
        <v>1633</v>
      </c>
      <c r="G192" s="231" t="s">
        <v>292</v>
      </c>
      <c r="H192" s="232">
        <v>4.5</v>
      </c>
      <c r="I192" s="233"/>
      <c r="J192" s="234">
        <f>ROUND(I192*H192,2)</f>
        <v>0</v>
      </c>
      <c r="K192" s="235"/>
      <c r="L192" s="44"/>
      <c r="M192" s="236" t="s">
        <v>1</v>
      </c>
      <c r="N192" s="237" t="s">
        <v>39</v>
      </c>
      <c r="O192" s="91"/>
      <c r="P192" s="238">
        <f>O192*H192</f>
        <v>0</v>
      </c>
      <c r="Q192" s="238">
        <v>0</v>
      </c>
      <c r="R192" s="238">
        <f>Q192*H192</f>
        <v>0</v>
      </c>
      <c r="S192" s="238">
        <v>0.0815</v>
      </c>
      <c r="T192" s="239">
        <f>S192*H192</f>
        <v>0.36675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0" t="s">
        <v>310</v>
      </c>
      <c r="AT192" s="240" t="s">
        <v>213</v>
      </c>
      <c r="AU192" s="240" t="s">
        <v>84</v>
      </c>
      <c r="AY192" s="17" t="s">
        <v>211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7" t="s">
        <v>82</v>
      </c>
      <c r="BK192" s="241">
        <f>ROUND(I192*H192,2)</f>
        <v>0</v>
      </c>
      <c r="BL192" s="17" t="s">
        <v>310</v>
      </c>
      <c r="BM192" s="240" t="s">
        <v>2325</v>
      </c>
    </row>
    <row r="193" spans="1:65" s="2" customFormat="1" ht="24.15" customHeight="1">
      <c r="A193" s="38"/>
      <c r="B193" s="39"/>
      <c r="C193" s="228" t="s">
        <v>508</v>
      </c>
      <c r="D193" s="228" t="s">
        <v>213</v>
      </c>
      <c r="E193" s="229" t="s">
        <v>1635</v>
      </c>
      <c r="F193" s="230" t="s">
        <v>1636</v>
      </c>
      <c r="G193" s="231" t="s">
        <v>292</v>
      </c>
      <c r="H193" s="232">
        <v>2</v>
      </c>
      <c r="I193" s="233"/>
      <c r="J193" s="234">
        <f>ROUND(I193*H193,2)</f>
        <v>0</v>
      </c>
      <c r="K193" s="235"/>
      <c r="L193" s="44"/>
      <c r="M193" s="236" t="s">
        <v>1</v>
      </c>
      <c r="N193" s="237" t="s">
        <v>39</v>
      </c>
      <c r="O193" s="91"/>
      <c r="P193" s="238">
        <f>O193*H193</f>
        <v>0</v>
      </c>
      <c r="Q193" s="238">
        <v>0.0049</v>
      </c>
      <c r="R193" s="238">
        <f>Q193*H193</f>
        <v>0.0098</v>
      </c>
      <c r="S193" s="238">
        <v>0</v>
      </c>
      <c r="T193" s="23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0" t="s">
        <v>310</v>
      </c>
      <c r="AT193" s="240" t="s">
        <v>213</v>
      </c>
      <c r="AU193" s="240" t="s">
        <v>84</v>
      </c>
      <c r="AY193" s="17" t="s">
        <v>211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7" t="s">
        <v>82</v>
      </c>
      <c r="BK193" s="241">
        <f>ROUND(I193*H193,2)</f>
        <v>0</v>
      </c>
      <c r="BL193" s="17" t="s">
        <v>310</v>
      </c>
      <c r="BM193" s="240" t="s">
        <v>2326</v>
      </c>
    </row>
    <row r="194" spans="1:65" s="2" customFormat="1" ht="16.5" customHeight="1">
      <c r="A194" s="38"/>
      <c r="B194" s="39"/>
      <c r="C194" s="280" t="s">
        <v>513</v>
      </c>
      <c r="D194" s="280" t="s">
        <v>258</v>
      </c>
      <c r="E194" s="281" t="s">
        <v>1254</v>
      </c>
      <c r="F194" s="282" t="s">
        <v>1255</v>
      </c>
      <c r="G194" s="283" t="s">
        <v>292</v>
      </c>
      <c r="H194" s="284">
        <v>2.2</v>
      </c>
      <c r="I194" s="285"/>
      <c r="J194" s="286">
        <f>ROUND(I194*H194,2)</f>
        <v>0</v>
      </c>
      <c r="K194" s="287"/>
      <c r="L194" s="288"/>
      <c r="M194" s="289" t="s">
        <v>1</v>
      </c>
      <c r="N194" s="290" t="s">
        <v>39</v>
      </c>
      <c r="O194" s="91"/>
      <c r="P194" s="238">
        <f>O194*H194</f>
        <v>0</v>
      </c>
      <c r="Q194" s="238">
        <v>0.0118</v>
      </c>
      <c r="R194" s="238">
        <f>Q194*H194</f>
        <v>0.02596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468</v>
      </c>
      <c r="AT194" s="240" t="s">
        <v>258</v>
      </c>
      <c r="AU194" s="240" t="s">
        <v>84</v>
      </c>
      <c r="AY194" s="17" t="s">
        <v>211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82</v>
      </c>
      <c r="BK194" s="241">
        <f>ROUND(I194*H194,2)</f>
        <v>0</v>
      </c>
      <c r="BL194" s="17" t="s">
        <v>310</v>
      </c>
      <c r="BM194" s="240" t="s">
        <v>2327</v>
      </c>
    </row>
    <row r="195" spans="1:65" s="2" customFormat="1" ht="24.15" customHeight="1">
      <c r="A195" s="38"/>
      <c r="B195" s="39"/>
      <c r="C195" s="228" t="s">
        <v>519</v>
      </c>
      <c r="D195" s="228" t="s">
        <v>213</v>
      </c>
      <c r="E195" s="229" t="s">
        <v>1639</v>
      </c>
      <c r="F195" s="230" t="s">
        <v>1640</v>
      </c>
      <c r="G195" s="231" t="s">
        <v>292</v>
      </c>
      <c r="H195" s="232">
        <v>2</v>
      </c>
      <c r="I195" s="233"/>
      <c r="J195" s="234">
        <f>ROUND(I195*H195,2)</f>
        <v>0</v>
      </c>
      <c r="K195" s="235"/>
      <c r="L195" s="44"/>
      <c r="M195" s="236" t="s">
        <v>1</v>
      </c>
      <c r="N195" s="237" t="s">
        <v>39</v>
      </c>
      <c r="O195" s="91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0" t="s">
        <v>310</v>
      </c>
      <c r="AT195" s="240" t="s">
        <v>213</v>
      </c>
      <c r="AU195" s="240" t="s">
        <v>84</v>
      </c>
      <c r="AY195" s="17" t="s">
        <v>211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7" t="s">
        <v>82</v>
      </c>
      <c r="BK195" s="241">
        <f>ROUND(I195*H195,2)</f>
        <v>0</v>
      </c>
      <c r="BL195" s="17" t="s">
        <v>310</v>
      </c>
      <c r="BM195" s="240" t="s">
        <v>2328</v>
      </c>
    </row>
    <row r="196" spans="1:65" s="2" customFormat="1" ht="16.5" customHeight="1">
      <c r="A196" s="38"/>
      <c r="B196" s="39"/>
      <c r="C196" s="228" t="s">
        <v>525</v>
      </c>
      <c r="D196" s="228" t="s">
        <v>213</v>
      </c>
      <c r="E196" s="229" t="s">
        <v>1642</v>
      </c>
      <c r="F196" s="230" t="s">
        <v>1643</v>
      </c>
      <c r="G196" s="231" t="s">
        <v>292</v>
      </c>
      <c r="H196" s="232">
        <v>4.5</v>
      </c>
      <c r="I196" s="233"/>
      <c r="J196" s="234">
        <f>ROUND(I196*H196,2)</f>
        <v>0</v>
      </c>
      <c r="K196" s="235"/>
      <c r="L196" s="44"/>
      <c r="M196" s="236" t="s">
        <v>1</v>
      </c>
      <c r="N196" s="237" t="s">
        <v>39</v>
      </c>
      <c r="O196" s="91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1521</v>
      </c>
      <c r="AT196" s="240" t="s">
        <v>213</v>
      </c>
      <c r="AU196" s="240" t="s">
        <v>84</v>
      </c>
      <c r="AY196" s="17" t="s">
        <v>211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7" t="s">
        <v>82</v>
      </c>
      <c r="BK196" s="241">
        <f>ROUND(I196*H196,2)</f>
        <v>0</v>
      </c>
      <c r="BL196" s="17" t="s">
        <v>1521</v>
      </c>
      <c r="BM196" s="240" t="s">
        <v>2329</v>
      </c>
    </row>
    <row r="197" spans="1:63" s="12" customFormat="1" ht="22.8" customHeight="1">
      <c r="A197" s="12"/>
      <c r="B197" s="212"/>
      <c r="C197" s="213"/>
      <c r="D197" s="214" t="s">
        <v>73</v>
      </c>
      <c r="E197" s="226" t="s">
        <v>1284</v>
      </c>
      <c r="F197" s="226" t="s">
        <v>1285</v>
      </c>
      <c r="G197" s="213"/>
      <c r="H197" s="213"/>
      <c r="I197" s="216"/>
      <c r="J197" s="227">
        <f>BK197</f>
        <v>0</v>
      </c>
      <c r="K197" s="213"/>
      <c r="L197" s="218"/>
      <c r="M197" s="219"/>
      <c r="N197" s="220"/>
      <c r="O197" s="220"/>
      <c r="P197" s="221">
        <f>P198</f>
        <v>0</v>
      </c>
      <c r="Q197" s="220"/>
      <c r="R197" s="221">
        <f>R198</f>
        <v>0</v>
      </c>
      <c r="S197" s="220"/>
      <c r="T197" s="222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3" t="s">
        <v>84</v>
      </c>
      <c r="AT197" s="224" t="s">
        <v>73</v>
      </c>
      <c r="AU197" s="224" t="s">
        <v>82</v>
      </c>
      <c r="AY197" s="223" t="s">
        <v>211</v>
      </c>
      <c r="BK197" s="225">
        <f>BK198</f>
        <v>0</v>
      </c>
    </row>
    <row r="198" spans="1:65" s="2" customFormat="1" ht="16.5" customHeight="1">
      <c r="A198" s="38"/>
      <c r="B198" s="39"/>
      <c r="C198" s="228" t="s">
        <v>529</v>
      </c>
      <c r="D198" s="228" t="s">
        <v>213</v>
      </c>
      <c r="E198" s="229" t="s">
        <v>1666</v>
      </c>
      <c r="F198" s="230" t="s">
        <v>1667</v>
      </c>
      <c r="G198" s="231" t="s">
        <v>274</v>
      </c>
      <c r="H198" s="232">
        <v>1</v>
      </c>
      <c r="I198" s="233"/>
      <c r="J198" s="234">
        <f>ROUND(I198*H198,2)</f>
        <v>0</v>
      </c>
      <c r="K198" s="235"/>
      <c r="L198" s="44"/>
      <c r="M198" s="236" t="s">
        <v>1</v>
      </c>
      <c r="N198" s="237" t="s">
        <v>39</v>
      </c>
      <c r="O198" s="91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1521</v>
      </c>
      <c r="AT198" s="240" t="s">
        <v>213</v>
      </c>
      <c r="AU198" s="240" t="s">
        <v>84</v>
      </c>
      <c r="AY198" s="17" t="s">
        <v>211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7" t="s">
        <v>82</v>
      </c>
      <c r="BK198" s="241">
        <f>ROUND(I198*H198,2)</f>
        <v>0</v>
      </c>
      <c r="BL198" s="17" t="s">
        <v>1521</v>
      </c>
      <c r="BM198" s="240" t="s">
        <v>2330</v>
      </c>
    </row>
    <row r="199" spans="1:63" s="12" customFormat="1" ht="22.8" customHeight="1">
      <c r="A199" s="12"/>
      <c r="B199" s="212"/>
      <c r="C199" s="213"/>
      <c r="D199" s="214" t="s">
        <v>73</v>
      </c>
      <c r="E199" s="226" t="s">
        <v>1305</v>
      </c>
      <c r="F199" s="226" t="s">
        <v>1306</v>
      </c>
      <c r="G199" s="213"/>
      <c r="H199" s="213"/>
      <c r="I199" s="216"/>
      <c r="J199" s="227">
        <f>BK199</f>
        <v>0</v>
      </c>
      <c r="K199" s="213"/>
      <c r="L199" s="218"/>
      <c r="M199" s="219"/>
      <c r="N199" s="220"/>
      <c r="O199" s="220"/>
      <c r="P199" s="221">
        <f>SUM(P200:P207)</f>
        <v>0</v>
      </c>
      <c r="Q199" s="220"/>
      <c r="R199" s="221">
        <f>SUM(R200:R207)</f>
        <v>0.09240000000000001</v>
      </c>
      <c r="S199" s="220"/>
      <c r="T199" s="222">
        <f>SUM(T200:T207)</f>
        <v>0.02046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3" t="s">
        <v>84</v>
      </c>
      <c r="AT199" s="224" t="s">
        <v>73</v>
      </c>
      <c r="AU199" s="224" t="s">
        <v>82</v>
      </c>
      <c r="AY199" s="223" t="s">
        <v>211</v>
      </c>
      <c r="BK199" s="225">
        <f>SUM(BK200:BK207)</f>
        <v>0</v>
      </c>
    </row>
    <row r="200" spans="1:65" s="2" customFormat="1" ht="24.15" customHeight="1">
      <c r="A200" s="38"/>
      <c r="B200" s="39"/>
      <c r="C200" s="228" t="s">
        <v>538</v>
      </c>
      <c r="D200" s="228" t="s">
        <v>213</v>
      </c>
      <c r="E200" s="229" t="s">
        <v>1308</v>
      </c>
      <c r="F200" s="230" t="s">
        <v>1309</v>
      </c>
      <c r="G200" s="231" t="s">
        <v>292</v>
      </c>
      <c r="H200" s="232">
        <v>66</v>
      </c>
      <c r="I200" s="233"/>
      <c r="J200" s="234">
        <f>ROUND(I200*H200,2)</f>
        <v>0</v>
      </c>
      <c r="K200" s="235"/>
      <c r="L200" s="44"/>
      <c r="M200" s="236" t="s">
        <v>1</v>
      </c>
      <c r="N200" s="237" t="s">
        <v>39</v>
      </c>
      <c r="O200" s="91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0" t="s">
        <v>310</v>
      </c>
      <c r="AT200" s="240" t="s">
        <v>213</v>
      </c>
      <c r="AU200" s="240" t="s">
        <v>84</v>
      </c>
      <c r="AY200" s="17" t="s">
        <v>211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7" t="s">
        <v>82</v>
      </c>
      <c r="BK200" s="241">
        <f>ROUND(I200*H200,2)</f>
        <v>0</v>
      </c>
      <c r="BL200" s="17" t="s">
        <v>310</v>
      </c>
      <c r="BM200" s="240" t="s">
        <v>2331</v>
      </c>
    </row>
    <row r="201" spans="1:65" s="2" customFormat="1" ht="16.5" customHeight="1">
      <c r="A201" s="38"/>
      <c r="B201" s="39"/>
      <c r="C201" s="228" t="s">
        <v>543</v>
      </c>
      <c r="D201" s="228" t="s">
        <v>213</v>
      </c>
      <c r="E201" s="229" t="s">
        <v>1670</v>
      </c>
      <c r="F201" s="230" t="s">
        <v>1671</v>
      </c>
      <c r="G201" s="231" t="s">
        <v>292</v>
      </c>
      <c r="H201" s="232">
        <v>66</v>
      </c>
      <c r="I201" s="233"/>
      <c r="J201" s="234">
        <f>ROUND(I201*H201,2)</f>
        <v>0</v>
      </c>
      <c r="K201" s="235"/>
      <c r="L201" s="44"/>
      <c r="M201" s="236" t="s">
        <v>1</v>
      </c>
      <c r="N201" s="237" t="s">
        <v>39</v>
      </c>
      <c r="O201" s="91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310</v>
      </c>
      <c r="AT201" s="240" t="s">
        <v>213</v>
      </c>
      <c r="AU201" s="240" t="s">
        <v>84</v>
      </c>
      <c r="AY201" s="17" t="s">
        <v>211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82</v>
      </c>
      <c r="BK201" s="241">
        <f>ROUND(I201*H201,2)</f>
        <v>0</v>
      </c>
      <c r="BL201" s="17" t="s">
        <v>310</v>
      </c>
      <c r="BM201" s="240" t="s">
        <v>2332</v>
      </c>
    </row>
    <row r="202" spans="1:65" s="2" customFormat="1" ht="16.5" customHeight="1">
      <c r="A202" s="38"/>
      <c r="B202" s="39"/>
      <c r="C202" s="228" t="s">
        <v>547</v>
      </c>
      <c r="D202" s="228" t="s">
        <v>213</v>
      </c>
      <c r="E202" s="229" t="s">
        <v>1673</v>
      </c>
      <c r="F202" s="230" t="s">
        <v>1674</v>
      </c>
      <c r="G202" s="231" t="s">
        <v>292</v>
      </c>
      <c r="H202" s="232">
        <v>66</v>
      </c>
      <c r="I202" s="233"/>
      <c r="J202" s="234">
        <f>ROUND(I202*H202,2)</f>
        <v>0</v>
      </c>
      <c r="K202" s="235"/>
      <c r="L202" s="44"/>
      <c r="M202" s="236" t="s">
        <v>1</v>
      </c>
      <c r="N202" s="237" t="s">
        <v>39</v>
      </c>
      <c r="O202" s="91"/>
      <c r="P202" s="238">
        <f>O202*H202</f>
        <v>0</v>
      </c>
      <c r="Q202" s="238">
        <v>0.001</v>
      </c>
      <c r="R202" s="238">
        <f>Q202*H202</f>
        <v>0.066</v>
      </c>
      <c r="S202" s="238">
        <v>0.00031</v>
      </c>
      <c r="T202" s="239">
        <f>S202*H202</f>
        <v>0.02046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0" t="s">
        <v>310</v>
      </c>
      <c r="AT202" s="240" t="s">
        <v>213</v>
      </c>
      <c r="AU202" s="240" t="s">
        <v>84</v>
      </c>
      <c r="AY202" s="17" t="s">
        <v>211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7" t="s">
        <v>82</v>
      </c>
      <c r="BK202" s="241">
        <f>ROUND(I202*H202,2)</f>
        <v>0</v>
      </c>
      <c r="BL202" s="17" t="s">
        <v>310</v>
      </c>
      <c r="BM202" s="240" t="s">
        <v>2333</v>
      </c>
    </row>
    <row r="203" spans="1:65" s="2" customFormat="1" ht="24.15" customHeight="1">
      <c r="A203" s="38"/>
      <c r="B203" s="39"/>
      <c r="C203" s="228" t="s">
        <v>553</v>
      </c>
      <c r="D203" s="228" t="s">
        <v>213</v>
      </c>
      <c r="E203" s="229" t="s">
        <v>1676</v>
      </c>
      <c r="F203" s="230" t="s">
        <v>1677</v>
      </c>
      <c r="G203" s="231" t="s">
        <v>292</v>
      </c>
      <c r="H203" s="232">
        <v>66</v>
      </c>
      <c r="I203" s="233"/>
      <c r="J203" s="234">
        <f>ROUND(I203*H203,2)</f>
        <v>0</v>
      </c>
      <c r="K203" s="235"/>
      <c r="L203" s="44"/>
      <c r="M203" s="236" t="s">
        <v>1</v>
      </c>
      <c r="N203" s="237" t="s">
        <v>39</v>
      </c>
      <c r="O203" s="91"/>
      <c r="P203" s="238">
        <f>O203*H203</f>
        <v>0</v>
      </c>
      <c r="Q203" s="238">
        <v>0.0002</v>
      </c>
      <c r="R203" s="238">
        <f>Q203*H203</f>
        <v>0.0132</v>
      </c>
      <c r="S203" s="238">
        <v>0</v>
      </c>
      <c r="T203" s="23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0" t="s">
        <v>310</v>
      </c>
      <c r="AT203" s="240" t="s">
        <v>213</v>
      </c>
      <c r="AU203" s="240" t="s">
        <v>84</v>
      </c>
      <c r="AY203" s="17" t="s">
        <v>211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7" t="s">
        <v>82</v>
      </c>
      <c r="BK203" s="241">
        <f>ROUND(I203*H203,2)</f>
        <v>0</v>
      </c>
      <c r="BL203" s="17" t="s">
        <v>310</v>
      </c>
      <c r="BM203" s="240" t="s">
        <v>2334</v>
      </c>
    </row>
    <row r="204" spans="1:65" s="2" customFormat="1" ht="24.15" customHeight="1">
      <c r="A204" s="38"/>
      <c r="B204" s="39"/>
      <c r="C204" s="228" t="s">
        <v>563</v>
      </c>
      <c r="D204" s="228" t="s">
        <v>213</v>
      </c>
      <c r="E204" s="229" t="s">
        <v>1676</v>
      </c>
      <c r="F204" s="230" t="s">
        <v>1677</v>
      </c>
      <c r="G204" s="231" t="s">
        <v>292</v>
      </c>
      <c r="H204" s="232">
        <v>66</v>
      </c>
      <c r="I204" s="233"/>
      <c r="J204" s="234">
        <f>ROUND(I204*H204,2)</f>
        <v>0</v>
      </c>
      <c r="K204" s="235"/>
      <c r="L204" s="44"/>
      <c r="M204" s="236" t="s">
        <v>1</v>
      </c>
      <c r="N204" s="237" t="s">
        <v>39</v>
      </c>
      <c r="O204" s="91"/>
      <c r="P204" s="238">
        <f>O204*H204</f>
        <v>0</v>
      </c>
      <c r="Q204" s="238">
        <v>0.0002</v>
      </c>
      <c r="R204" s="238">
        <f>Q204*H204</f>
        <v>0.0132</v>
      </c>
      <c r="S204" s="238">
        <v>0</v>
      </c>
      <c r="T204" s="23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0" t="s">
        <v>310</v>
      </c>
      <c r="AT204" s="240" t="s">
        <v>213</v>
      </c>
      <c r="AU204" s="240" t="s">
        <v>84</v>
      </c>
      <c r="AY204" s="17" t="s">
        <v>211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7" t="s">
        <v>82</v>
      </c>
      <c r="BK204" s="241">
        <f>ROUND(I204*H204,2)</f>
        <v>0</v>
      </c>
      <c r="BL204" s="17" t="s">
        <v>310</v>
      </c>
      <c r="BM204" s="240" t="s">
        <v>2335</v>
      </c>
    </row>
    <row r="205" spans="1:65" s="2" customFormat="1" ht="24.15" customHeight="1">
      <c r="A205" s="38"/>
      <c r="B205" s="39"/>
      <c r="C205" s="228" t="s">
        <v>569</v>
      </c>
      <c r="D205" s="228" t="s">
        <v>213</v>
      </c>
      <c r="E205" s="229" t="s">
        <v>1680</v>
      </c>
      <c r="F205" s="230" t="s">
        <v>1681</v>
      </c>
      <c r="G205" s="231" t="s">
        <v>292</v>
      </c>
      <c r="H205" s="232">
        <v>66</v>
      </c>
      <c r="I205" s="233"/>
      <c r="J205" s="234">
        <f>ROUND(I205*H205,2)</f>
        <v>0</v>
      </c>
      <c r="K205" s="235"/>
      <c r="L205" s="44"/>
      <c r="M205" s="236" t="s">
        <v>1</v>
      </c>
      <c r="N205" s="237" t="s">
        <v>39</v>
      </c>
      <c r="O205" s="91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1521</v>
      </c>
      <c r="AT205" s="240" t="s">
        <v>213</v>
      </c>
      <c r="AU205" s="240" t="s">
        <v>84</v>
      </c>
      <c r="AY205" s="17" t="s">
        <v>211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7" t="s">
        <v>82</v>
      </c>
      <c r="BK205" s="241">
        <f>ROUND(I205*H205,2)</f>
        <v>0</v>
      </c>
      <c r="BL205" s="17" t="s">
        <v>1521</v>
      </c>
      <c r="BM205" s="240" t="s">
        <v>2336</v>
      </c>
    </row>
    <row r="206" spans="1:65" s="2" customFormat="1" ht="16.5" customHeight="1">
      <c r="A206" s="38"/>
      <c r="B206" s="39"/>
      <c r="C206" s="228" t="s">
        <v>557</v>
      </c>
      <c r="D206" s="228" t="s">
        <v>213</v>
      </c>
      <c r="E206" s="229" t="s">
        <v>1683</v>
      </c>
      <c r="F206" s="230" t="s">
        <v>1684</v>
      </c>
      <c r="G206" s="231" t="s">
        <v>292</v>
      </c>
      <c r="H206" s="232">
        <v>66</v>
      </c>
      <c r="I206" s="233"/>
      <c r="J206" s="234">
        <f>ROUND(I206*H206,2)</f>
        <v>0</v>
      </c>
      <c r="K206" s="235"/>
      <c r="L206" s="44"/>
      <c r="M206" s="236" t="s">
        <v>1</v>
      </c>
      <c r="N206" s="237" t="s">
        <v>39</v>
      </c>
      <c r="O206" s="91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0" t="s">
        <v>1521</v>
      </c>
      <c r="AT206" s="240" t="s">
        <v>213</v>
      </c>
      <c r="AU206" s="240" t="s">
        <v>84</v>
      </c>
      <c r="AY206" s="17" t="s">
        <v>211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7" t="s">
        <v>82</v>
      </c>
      <c r="BK206" s="241">
        <f>ROUND(I206*H206,2)</f>
        <v>0</v>
      </c>
      <c r="BL206" s="17" t="s">
        <v>1521</v>
      </c>
      <c r="BM206" s="240" t="s">
        <v>2337</v>
      </c>
    </row>
    <row r="207" spans="1:65" s="2" customFormat="1" ht="16.5" customHeight="1">
      <c r="A207" s="38"/>
      <c r="B207" s="39"/>
      <c r="C207" s="228" t="s">
        <v>575</v>
      </c>
      <c r="D207" s="228" t="s">
        <v>213</v>
      </c>
      <c r="E207" s="229" t="s">
        <v>1686</v>
      </c>
      <c r="F207" s="230" t="s">
        <v>1687</v>
      </c>
      <c r="G207" s="231" t="s">
        <v>1520</v>
      </c>
      <c r="H207" s="232">
        <v>1</v>
      </c>
      <c r="I207" s="233"/>
      <c r="J207" s="234">
        <f>ROUND(I207*H207,2)</f>
        <v>0</v>
      </c>
      <c r="K207" s="235"/>
      <c r="L207" s="44"/>
      <c r="M207" s="236" t="s">
        <v>1</v>
      </c>
      <c r="N207" s="237" t="s">
        <v>39</v>
      </c>
      <c r="O207" s="91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1521</v>
      </c>
      <c r="AT207" s="240" t="s">
        <v>213</v>
      </c>
      <c r="AU207" s="240" t="s">
        <v>84</v>
      </c>
      <c r="AY207" s="17" t="s">
        <v>211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82</v>
      </c>
      <c r="BK207" s="241">
        <f>ROUND(I207*H207,2)</f>
        <v>0</v>
      </c>
      <c r="BL207" s="17" t="s">
        <v>1521</v>
      </c>
      <c r="BM207" s="240" t="s">
        <v>2338</v>
      </c>
    </row>
    <row r="208" spans="1:63" s="12" customFormat="1" ht="25.9" customHeight="1">
      <c r="A208" s="12"/>
      <c r="B208" s="212"/>
      <c r="C208" s="213"/>
      <c r="D208" s="214" t="s">
        <v>73</v>
      </c>
      <c r="E208" s="215" t="s">
        <v>1689</v>
      </c>
      <c r="F208" s="215" t="s">
        <v>1690</v>
      </c>
      <c r="G208" s="213"/>
      <c r="H208" s="213"/>
      <c r="I208" s="216"/>
      <c r="J208" s="217">
        <f>BK208</f>
        <v>0</v>
      </c>
      <c r="K208" s="213"/>
      <c r="L208" s="218"/>
      <c r="M208" s="219"/>
      <c r="N208" s="220"/>
      <c r="O208" s="220"/>
      <c r="P208" s="221">
        <f>P209</f>
        <v>0</v>
      </c>
      <c r="Q208" s="220"/>
      <c r="R208" s="221">
        <f>R209</f>
        <v>0</v>
      </c>
      <c r="S208" s="220"/>
      <c r="T208" s="222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3" t="s">
        <v>217</v>
      </c>
      <c r="AT208" s="224" t="s">
        <v>73</v>
      </c>
      <c r="AU208" s="224" t="s">
        <v>74</v>
      </c>
      <c r="AY208" s="223" t="s">
        <v>211</v>
      </c>
      <c r="BK208" s="225">
        <f>BK209</f>
        <v>0</v>
      </c>
    </row>
    <row r="209" spans="1:63" s="12" customFormat="1" ht="22.8" customHeight="1">
      <c r="A209" s="12"/>
      <c r="B209" s="212"/>
      <c r="C209" s="213"/>
      <c r="D209" s="214" t="s">
        <v>73</v>
      </c>
      <c r="E209" s="226" t="s">
        <v>1691</v>
      </c>
      <c r="F209" s="226" t="s">
        <v>1692</v>
      </c>
      <c r="G209" s="213"/>
      <c r="H209" s="213"/>
      <c r="I209" s="216"/>
      <c r="J209" s="227">
        <f>BK209</f>
        <v>0</v>
      </c>
      <c r="K209" s="213"/>
      <c r="L209" s="218"/>
      <c r="M209" s="219"/>
      <c r="N209" s="220"/>
      <c r="O209" s="220"/>
      <c r="P209" s="221">
        <f>P210</f>
        <v>0</v>
      </c>
      <c r="Q209" s="220"/>
      <c r="R209" s="221">
        <f>R210</f>
        <v>0</v>
      </c>
      <c r="S209" s="220"/>
      <c r="T209" s="222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3" t="s">
        <v>217</v>
      </c>
      <c r="AT209" s="224" t="s">
        <v>73</v>
      </c>
      <c r="AU209" s="224" t="s">
        <v>82</v>
      </c>
      <c r="AY209" s="223" t="s">
        <v>211</v>
      </c>
      <c r="BK209" s="225">
        <f>BK210</f>
        <v>0</v>
      </c>
    </row>
    <row r="210" spans="1:65" s="2" customFormat="1" ht="16.5" customHeight="1">
      <c r="A210" s="38"/>
      <c r="B210" s="39"/>
      <c r="C210" s="228" t="s">
        <v>580</v>
      </c>
      <c r="D210" s="228" t="s">
        <v>213</v>
      </c>
      <c r="E210" s="229" t="s">
        <v>1998</v>
      </c>
      <c r="F210" s="230" t="s">
        <v>1999</v>
      </c>
      <c r="G210" s="231" t="s">
        <v>1520</v>
      </c>
      <c r="H210" s="232">
        <v>1</v>
      </c>
      <c r="I210" s="233"/>
      <c r="J210" s="234">
        <f>ROUND(I210*H210,2)</f>
        <v>0</v>
      </c>
      <c r="K210" s="235"/>
      <c r="L210" s="44"/>
      <c r="M210" s="292" t="s">
        <v>1</v>
      </c>
      <c r="N210" s="293" t="s">
        <v>39</v>
      </c>
      <c r="O210" s="294"/>
      <c r="P210" s="295">
        <f>O210*H210</f>
        <v>0</v>
      </c>
      <c r="Q210" s="295">
        <v>0</v>
      </c>
      <c r="R210" s="295">
        <f>Q210*H210</f>
        <v>0</v>
      </c>
      <c r="S210" s="295">
        <v>0</v>
      </c>
      <c r="T210" s="29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0" t="s">
        <v>1521</v>
      </c>
      <c r="AT210" s="240" t="s">
        <v>213</v>
      </c>
      <c r="AU210" s="240" t="s">
        <v>84</v>
      </c>
      <c r="AY210" s="17" t="s">
        <v>211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7" t="s">
        <v>82</v>
      </c>
      <c r="BK210" s="241">
        <f>ROUND(I210*H210,2)</f>
        <v>0</v>
      </c>
      <c r="BL210" s="17" t="s">
        <v>1521</v>
      </c>
      <c r="BM210" s="240" t="s">
        <v>2339</v>
      </c>
    </row>
    <row r="211" spans="1:31" s="2" customFormat="1" ht="6.95" customHeight="1">
      <c r="A211" s="38"/>
      <c r="B211" s="66"/>
      <c r="C211" s="67"/>
      <c r="D211" s="67"/>
      <c r="E211" s="67"/>
      <c r="F211" s="67"/>
      <c r="G211" s="67"/>
      <c r="H211" s="67"/>
      <c r="I211" s="67"/>
      <c r="J211" s="67"/>
      <c r="K211" s="67"/>
      <c r="L211" s="44"/>
      <c r="M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</row>
  </sheetData>
  <sheetProtection password="CC35" sheet="1" objects="1" scenarios="1" formatColumns="0" formatRows="0" autoFilter="0"/>
  <autoFilter ref="C137:K21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2:12" ht="12">
      <c r="B8" s="20"/>
      <c r="D8" s="151" t="s">
        <v>164</v>
      </c>
      <c r="L8" s="20"/>
    </row>
    <row r="9" spans="2:12" s="1" customFormat="1" ht="16.5" customHeight="1">
      <c r="B9" s="20"/>
      <c r="E9" s="152" t="s">
        <v>1500</v>
      </c>
      <c r="F9" s="1"/>
      <c r="G9" s="1"/>
      <c r="H9" s="1"/>
      <c r="L9" s="20"/>
    </row>
    <row r="10" spans="2:12" s="1" customFormat="1" ht="12" customHeight="1">
      <c r="B10" s="20"/>
      <c r="D10" s="151" t="s">
        <v>1501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2222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1503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30" customHeight="1">
      <c r="A13" s="38"/>
      <c r="B13" s="44"/>
      <c r="C13" s="38"/>
      <c r="D13" s="38"/>
      <c r="E13" s="153" t="s">
        <v>2340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2" t="s">
        <v>1</v>
      </c>
      <c r="G15" s="38"/>
      <c r="H15" s="38"/>
      <c r="I15" s="151" t="s">
        <v>19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2" t="s">
        <v>21</v>
      </c>
      <c r="G16" s="38"/>
      <c r="H16" s="38"/>
      <c r="I16" s="151" t="s">
        <v>22</v>
      </c>
      <c r="J16" s="154" t="str">
        <f>'Rekapitulace stavby'!AN8</f>
        <v>6. 12. 2023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2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2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2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2"/>
      <c r="G22" s="142"/>
      <c r="H22" s="142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2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2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2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2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2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2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ROUND(J132,2)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ROUND((SUM(BE132:BE146)),2)</f>
        <v>0</v>
      </c>
      <c r="G37" s="38"/>
      <c r="H37" s="38"/>
      <c r="I37" s="165">
        <v>0.21</v>
      </c>
      <c r="J37" s="164">
        <f>ROUND(((SUM(BE132:BE146))*I37),2)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40</v>
      </c>
      <c r="F38" s="164">
        <f>ROUND((SUM(BF132:BF146)),2)</f>
        <v>0</v>
      </c>
      <c r="G38" s="38"/>
      <c r="H38" s="38"/>
      <c r="I38" s="165">
        <v>0.12</v>
      </c>
      <c r="J38" s="164">
        <f>ROUND(((SUM(BF132:BF146))*I38),2)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41</v>
      </c>
      <c r="F39" s="164">
        <f>ROUND((SUM(BG132:BG146)),2)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42</v>
      </c>
      <c r="F40" s="164">
        <f>ROUND((SUM(BH132:BH146)),2)</f>
        <v>0</v>
      </c>
      <c r="G40" s="38"/>
      <c r="H40" s="38"/>
      <c r="I40" s="165">
        <v>0.12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43</v>
      </c>
      <c r="F41" s="164">
        <f>ROUND((SUM(BI132:BI146)),2)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164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1500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1501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7" t="s">
        <v>2222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1503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30" customHeight="1">
      <c r="A91" s="38"/>
      <c r="B91" s="39"/>
      <c r="C91" s="40"/>
      <c r="D91" s="40"/>
      <c r="E91" s="76" t="str">
        <f>E13</f>
        <v>2300103-083 - Elektro - učebna chemie m.č.2.10 a kabinet chemie m.č.2.11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Ivanovice na Hané, ul. Tyršova  218/4</v>
      </c>
      <c r="G93" s="40"/>
      <c r="H93" s="40"/>
      <c r="I93" s="32" t="s">
        <v>22</v>
      </c>
      <c r="J93" s="79" t="str">
        <f>IF(J16="","",J16)</f>
        <v>6. 12. 2023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167</v>
      </c>
      <c r="D98" s="186"/>
      <c r="E98" s="186"/>
      <c r="F98" s="186"/>
      <c r="G98" s="186"/>
      <c r="H98" s="186"/>
      <c r="I98" s="186"/>
      <c r="J98" s="187" t="s">
        <v>168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169</v>
      </c>
      <c r="D100" s="40"/>
      <c r="E100" s="40"/>
      <c r="F100" s="40"/>
      <c r="G100" s="40"/>
      <c r="H100" s="40"/>
      <c r="I100" s="40"/>
      <c r="J100" s="110">
        <f>J132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170</v>
      </c>
    </row>
    <row r="101" spans="1:31" s="9" customFormat="1" ht="24.95" customHeight="1">
      <c r="A101" s="9"/>
      <c r="B101" s="189"/>
      <c r="C101" s="190"/>
      <c r="D101" s="191" t="s">
        <v>1704</v>
      </c>
      <c r="E101" s="192"/>
      <c r="F101" s="192"/>
      <c r="G101" s="192"/>
      <c r="H101" s="192"/>
      <c r="I101" s="192"/>
      <c r="J101" s="193">
        <f>J133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1705</v>
      </c>
      <c r="E102" s="197"/>
      <c r="F102" s="197"/>
      <c r="G102" s="197"/>
      <c r="H102" s="197"/>
      <c r="I102" s="197"/>
      <c r="J102" s="198">
        <f>J134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9"/>
      <c r="C103" s="190"/>
      <c r="D103" s="191" t="s">
        <v>171</v>
      </c>
      <c r="E103" s="192"/>
      <c r="F103" s="192"/>
      <c r="G103" s="192"/>
      <c r="H103" s="192"/>
      <c r="I103" s="192"/>
      <c r="J103" s="193">
        <f>J136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5"/>
      <c r="C104" s="133"/>
      <c r="D104" s="196" t="s">
        <v>176</v>
      </c>
      <c r="E104" s="197"/>
      <c r="F104" s="197"/>
      <c r="G104" s="197"/>
      <c r="H104" s="197"/>
      <c r="I104" s="197"/>
      <c r="J104" s="198">
        <f>J137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9"/>
      <c r="C105" s="190"/>
      <c r="D105" s="191" t="s">
        <v>1700</v>
      </c>
      <c r="E105" s="192"/>
      <c r="F105" s="192"/>
      <c r="G105" s="192"/>
      <c r="H105" s="192"/>
      <c r="I105" s="192"/>
      <c r="J105" s="193">
        <f>J139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5"/>
      <c r="C106" s="133"/>
      <c r="D106" s="196" t="s">
        <v>1702</v>
      </c>
      <c r="E106" s="197"/>
      <c r="F106" s="197"/>
      <c r="G106" s="197"/>
      <c r="H106" s="197"/>
      <c r="I106" s="197"/>
      <c r="J106" s="198">
        <f>J140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1703</v>
      </c>
      <c r="E107" s="197"/>
      <c r="F107" s="197"/>
      <c r="G107" s="197"/>
      <c r="H107" s="197"/>
      <c r="I107" s="197"/>
      <c r="J107" s="198">
        <f>J142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1701</v>
      </c>
      <c r="E108" s="197"/>
      <c r="F108" s="197"/>
      <c r="G108" s="197"/>
      <c r="H108" s="197"/>
      <c r="I108" s="197"/>
      <c r="J108" s="198">
        <f>J144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196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25" customHeight="1">
      <c r="A118" s="38"/>
      <c r="B118" s="39"/>
      <c r="C118" s="40"/>
      <c r="D118" s="40"/>
      <c r="E118" s="184" t="str">
        <f>E7</f>
        <v>Rekonstrukce silno a slaboproudé instalace, WC pro imobilní - ZŠ Ivanovice na Hané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2:12" s="1" customFormat="1" ht="12" customHeight="1">
      <c r="B119" s="21"/>
      <c r="C119" s="32" t="s">
        <v>164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2:12" s="1" customFormat="1" ht="16.5" customHeight="1">
      <c r="B120" s="21"/>
      <c r="C120" s="22"/>
      <c r="D120" s="22"/>
      <c r="E120" s="184" t="s">
        <v>1500</v>
      </c>
      <c r="F120" s="22"/>
      <c r="G120" s="22"/>
      <c r="H120" s="22"/>
      <c r="I120" s="22"/>
      <c r="J120" s="22"/>
      <c r="K120" s="22"/>
      <c r="L120" s="20"/>
    </row>
    <row r="121" spans="2:12" s="1" customFormat="1" ht="12" customHeight="1">
      <c r="B121" s="21"/>
      <c r="C121" s="32" t="s">
        <v>1501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8"/>
      <c r="B122" s="39"/>
      <c r="C122" s="40"/>
      <c r="D122" s="40"/>
      <c r="E122" s="297" t="s">
        <v>2222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1503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30" customHeight="1">
      <c r="A124" s="38"/>
      <c r="B124" s="39"/>
      <c r="C124" s="40"/>
      <c r="D124" s="40"/>
      <c r="E124" s="76" t="str">
        <f>E13</f>
        <v>2300103-083 - Elektro - učebna chemie m.č.2.10 a kabinet chemie m.č.2.11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F16</f>
        <v xml:space="preserve">Ivanovice na Hané, ul. Tyršova  218/4</v>
      </c>
      <c r="G126" s="40"/>
      <c r="H126" s="40"/>
      <c r="I126" s="32" t="s">
        <v>22</v>
      </c>
      <c r="J126" s="79" t="str">
        <f>IF(J16="","",J16)</f>
        <v>6. 12. 2023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24</v>
      </c>
      <c r="D128" s="40"/>
      <c r="E128" s="40"/>
      <c r="F128" s="27" t="str">
        <f>E19</f>
        <v xml:space="preserve"> </v>
      </c>
      <c r="G128" s="40"/>
      <c r="H128" s="40"/>
      <c r="I128" s="32" t="s">
        <v>30</v>
      </c>
      <c r="J128" s="36" t="str">
        <f>E25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IF(E22="","",E22)</f>
        <v>Vyplň údaj</v>
      </c>
      <c r="G129" s="40"/>
      <c r="H129" s="40"/>
      <c r="I129" s="32" t="s">
        <v>32</v>
      </c>
      <c r="J129" s="36" t="str">
        <f>E28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00"/>
      <c r="B131" s="201"/>
      <c r="C131" s="202" t="s">
        <v>197</v>
      </c>
      <c r="D131" s="203" t="s">
        <v>59</v>
      </c>
      <c r="E131" s="203" t="s">
        <v>55</v>
      </c>
      <c r="F131" s="203" t="s">
        <v>56</v>
      </c>
      <c r="G131" s="203" t="s">
        <v>198</v>
      </c>
      <c r="H131" s="203" t="s">
        <v>199</v>
      </c>
      <c r="I131" s="203" t="s">
        <v>200</v>
      </c>
      <c r="J131" s="204" t="s">
        <v>168</v>
      </c>
      <c r="K131" s="205" t="s">
        <v>201</v>
      </c>
      <c r="L131" s="206"/>
      <c r="M131" s="100" t="s">
        <v>1</v>
      </c>
      <c r="N131" s="101" t="s">
        <v>38</v>
      </c>
      <c r="O131" s="101" t="s">
        <v>202</v>
      </c>
      <c r="P131" s="101" t="s">
        <v>203</v>
      </c>
      <c r="Q131" s="101" t="s">
        <v>204</v>
      </c>
      <c r="R131" s="101" t="s">
        <v>205</v>
      </c>
      <c r="S131" s="101" t="s">
        <v>206</v>
      </c>
      <c r="T131" s="102" t="s">
        <v>207</v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1:63" s="2" customFormat="1" ht="22.8" customHeight="1">
      <c r="A132" s="38"/>
      <c r="B132" s="39"/>
      <c r="C132" s="107" t="s">
        <v>208</v>
      </c>
      <c r="D132" s="40"/>
      <c r="E132" s="40"/>
      <c r="F132" s="40"/>
      <c r="G132" s="40"/>
      <c r="H132" s="40"/>
      <c r="I132" s="40"/>
      <c r="J132" s="207">
        <f>BK132</f>
        <v>0</v>
      </c>
      <c r="K132" s="40"/>
      <c r="L132" s="44"/>
      <c r="M132" s="103"/>
      <c r="N132" s="208"/>
      <c r="O132" s="104"/>
      <c r="P132" s="209">
        <f>P133+P136+P139</f>
        <v>0</v>
      </c>
      <c r="Q132" s="104"/>
      <c r="R132" s="209">
        <f>R133+R136+R139</f>
        <v>0</v>
      </c>
      <c r="S132" s="104"/>
      <c r="T132" s="210">
        <f>T133+T136+T139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73</v>
      </c>
      <c r="AU132" s="17" t="s">
        <v>170</v>
      </c>
      <c r="BK132" s="211">
        <f>BK133+BK136+BK139</f>
        <v>0</v>
      </c>
    </row>
    <row r="133" spans="1:63" s="12" customFormat="1" ht="25.9" customHeight="1">
      <c r="A133" s="12"/>
      <c r="B133" s="212"/>
      <c r="C133" s="213"/>
      <c r="D133" s="214" t="s">
        <v>73</v>
      </c>
      <c r="E133" s="215" t="s">
        <v>1730</v>
      </c>
      <c r="F133" s="215" t="s">
        <v>1731</v>
      </c>
      <c r="G133" s="213"/>
      <c r="H133" s="213"/>
      <c r="I133" s="216"/>
      <c r="J133" s="217">
        <f>BK133</f>
        <v>0</v>
      </c>
      <c r="K133" s="213"/>
      <c r="L133" s="218"/>
      <c r="M133" s="219"/>
      <c r="N133" s="220"/>
      <c r="O133" s="220"/>
      <c r="P133" s="221">
        <f>P134</f>
        <v>0</v>
      </c>
      <c r="Q133" s="220"/>
      <c r="R133" s="221">
        <f>R134</f>
        <v>0</v>
      </c>
      <c r="S133" s="220"/>
      <c r="T133" s="222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82</v>
      </c>
      <c r="AT133" s="224" t="s">
        <v>73</v>
      </c>
      <c r="AU133" s="224" t="s">
        <v>74</v>
      </c>
      <c r="AY133" s="223" t="s">
        <v>211</v>
      </c>
      <c r="BK133" s="225">
        <f>BK134</f>
        <v>0</v>
      </c>
    </row>
    <row r="134" spans="1:63" s="12" customFormat="1" ht="22.8" customHeight="1">
      <c r="A134" s="12"/>
      <c r="B134" s="212"/>
      <c r="C134" s="213"/>
      <c r="D134" s="214" t="s">
        <v>73</v>
      </c>
      <c r="E134" s="226" t="s">
        <v>1732</v>
      </c>
      <c r="F134" s="226" t="s">
        <v>1733</v>
      </c>
      <c r="G134" s="213"/>
      <c r="H134" s="213"/>
      <c r="I134" s="216"/>
      <c r="J134" s="227">
        <f>BK134</f>
        <v>0</v>
      </c>
      <c r="K134" s="213"/>
      <c r="L134" s="218"/>
      <c r="M134" s="219"/>
      <c r="N134" s="220"/>
      <c r="O134" s="220"/>
      <c r="P134" s="221">
        <f>P135</f>
        <v>0</v>
      </c>
      <c r="Q134" s="220"/>
      <c r="R134" s="221">
        <f>R135</f>
        <v>0</v>
      </c>
      <c r="S134" s="220"/>
      <c r="T134" s="222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82</v>
      </c>
      <c r="AT134" s="224" t="s">
        <v>73</v>
      </c>
      <c r="AU134" s="224" t="s">
        <v>82</v>
      </c>
      <c r="AY134" s="223" t="s">
        <v>211</v>
      </c>
      <c r="BK134" s="225">
        <f>BK135</f>
        <v>0</v>
      </c>
    </row>
    <row r="135" spans="1:65" s="2" customFormat="1" ht="24.15" customHeight="1">
      <c r="A135" s="38"/>
      <c r="B135" s="39"/>
      <c r="C135" s="228" t="s">
        <v>82</v>
      </c>
      <c r="D135" s="228" t="s">
        <v>213</v>
      </c>
      <c r="E135" s="229" t="s">
        <v>1734</v>
      </c>
      <c r="F135" s="230" t="s">
        <v>1735</v>
      </c>
      <c r="G135" s="231" t="s">
        <v>274</v>
      </c>
      <c r="H135" s="232">
        <v>1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39</v>
      </c>
      <c r="O135" s="91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217</v>
      </c>
      <c r="AT135" s="240" t="s">
        <v>213</v>
      </c>
      <c r="AU135" s="240" t="s">
        <v>84</v>
      </c>
      <c r="AY135" s="17" t="s">
        <v>211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82</v>
      </c>
      <c r="BK135" s="241">
        <f>ROUND(I135*H135,2)</f>
        <v>0</v>
      </c>
      <c r="BL135" s="17" t="s">
        <v>217</v>
      </c>
      <c r="BM135" s="240" t="s">
        <v>2341</v>
      </c>
    </row>
    <row r="136" spans="1:63" s="12" customFormat="1" ht="25.9" customHeight="1">
      <c r="A136" s="12"/>
      <c r="B136" s="212"/>
      <c r="C136" s="213"/>
      <c r="D136" s="214" t="s">
        <v>73</v>
      </c>
      <c r="E136" s="215" t="s">
        <v>209</v>
      </c>
      <c r="F136" s="215" t="s">
        <v>210</v>
      </c>
      <c r="G136" s="213"/>
      <c r="H136" s="213"/>
      <c r="I136" s="216"/>
      <c r="J136" s="217">
        <f>BK136</f>
        <v>0</v>
      </c>
      <c r="K136" s="213"/>
      <c r="L136" s="218"/>
      <c r="M136" s="219"/>
      <c r="N136" s="220"/>
      <c r="O136" s="220"/>
      <c r="P136" s="221">
        <f>P137</f>
        <v>0</v>
      </c>
      <c r="Q136" s="220"/>
      <c r="R136" s="221">
        <f>R137</f>
        <v>0</v>
      </c>
      <c r="S136" s="220"/>
      <c r="T136" s="222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82</v>
      </c>
      <c r="AT136" s="224" t="s">
        <v>73</v>
      </c>
      <c r="AU136" s="224" t="s">
        <v>74</v>
      </c>
      <c r="AY136" s="223" t="s">
        <v>211</v>
      </c>
      <c r="BK136" s="225">
        <f>BK137</f>
        <v>0</v>
      </c>
    </row>
    <row r="137" spans="1:63" s="12" customFormat="1" ht="22.8" customHeight="1">
      <c r="A137" s="12"/>
      <c r="B137" s="212"/>
      <c r="C137" s="213"/>
      <c r="D137" s="214" t="s">
        <v>73</v>
      </c>
      <c r="E137" s="226" t="s">
        <v>264</v>
      </c>
      <c r="F137" s="226" t="s">
        <v>472</v>
      </c>
      <c r="G137" s="213"/>
      <c r="H137" s="213"/>
      <c r="I137" s="216"/>
      <c r="J137" s="227">
        <f>BK137</f>
        <v>0</v>
      </c>
      <c r="K137" s="213"/>
      <c r="L137" s="218"/>
      <c r="M137" s="219"/>
      <c r="N137" s="220"/>
      <c r="O137" s="220"/>
      <c r="P137" s="221">
        <f>P138</f>
        <v>0</v>
      </c>
      <c r="Q137" s="220"/>
      <c r="R137" s="221">
        <f>R138</f>
        <v>0</v>
      </c>
      <c r="S137" s="220"/>
      <c r="T137" s="222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82</v>
      </c>
      <c r="AT137" s="224" t="s">
        <v>73</v>
      </c>
      <c r="AU137" s="224" t="s">
        <v>82</v>
      </c>
      <c r="AY137" s="223" t="s">
        <v>211</v>
      </c>
      <c r="BK137" s="225">
        <f>BK138</f>
        <v>0</v>
      </c>
    </row>
    <row r="138" spans="1:65" s="2" customFormat="1" ht="33" customHeight="1">
      <c r="A138" s="38"/>
      <c r="B138" s="39"/>
      <c r="C138" s="228" t="s">
        <v>84</v>
      </c>
      <c r="D138" s="228" t="s">
        <v>213</v>
      </c>
      <c r="E138" s="229" t="s">
        <v>1706</v>
      </c>
      <c r="F138" s="230" t="s">
        <v>1707</v>
      </c>
      <c r="G138" s="231" t="s">
        <v>1708</v>
      </c>
      <c r="H138" s="232">
        <v>1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39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217</v>
      </c>
      <c r="AT138" s="240" t="s">
        <v>213</v>
      </c>
      <c r="AU138" s="240" t="s">
        <v>84</v>
      </c>
      <c r="AY138" s="17" t="s">
        <v>211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82</v>
      </c>
      <c r="BK138" s="241">
        <f>ROUND(I138*H138,2)</f>
        <v>0</v>
      </c>
      <c r="BL138" s="17" t="s">
        <v>217</v>
      </c>
      <c r="BM138" s="240" t="s">
        <v>2342</v>
      </c>
    </row>
    <row r="139" spans="1:63" s="12" customFormat="1" ht="25.9" customHeight="1">
      <c r="A139" s="12"/>
      <c r="B139" s="212"/>
      <c r="C139" s="213"/>
      <c r="D139" s="214" t="s">
        <v>73</v>
      </c>
      <c r="E139" s="215" t="s">
        <v>1710</v>
      </c>
      <c r="F139" s="215" t="s">
        <v>1711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P140+P142+P144</f>
        <v>0</v>
      </c>
      <c r="Q139" s="220"/>
      <c r="R139" s="221">
        <f>R140+R142+R144</f>
        <v>0</v>
      </c>
      <c r="S139" s="220"/>
      <c r="T139" s="222">
        <f>T140+T142+T144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84</v>
      </c>
      <c r="AT139" s="224" t="s">
        <v>73</v>
      </c>
      <c r="AU139" s="224" t="s">
        <v>74</v>
      </c>
      <c r="AY139" s="223" t="s">
        <v>211</v>
      </c>
      <c r="BK139" s="225">
        <f>BK140+BK142+BK144</f>
        <v>0</v>
      </c>
    </row>
    <row r="140" spans="1:63" s="12" customFormat="1" ht="22.8" customHeight="1">
      <c r="A140" s="12"/>
      <c r="B140" s="212"/>
      <c r="C140" s="213"/>
      <c r="D140" s="214" t="s">
        <v>73</v>
      </c>
      <c r="E140" s="226" t="s">
        <v>1720</v>
      </c>
      <c r="F140" s="226" t="s">
        <v>1721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P141</f>
        <v>0</v>
      </c>
      <c r="Q140" s="220"/>
      <c r="R140" s="221">
        <f>R141</f>
        <v>0</v>
      </c>
      <c r="S140" s="220"/>
      <c r="T140" s="222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84</v>
      </c>
      <c r="AT140" s="224" t="s">
        <v>73</v>
      </c>
      <c r="AU140" s="224" t="s">
        <v>82</v>
      </c>
      <c r="AY140" s="223" t="s">
        <v>211</v>
      </c>
      <c r="BK140" s="225">
        <f>BK141</f>
        <v>0</v>
      </c>
    </row>
    <row r="141" spans="1:65" s="2" customFormat="1" ht="55.5" customHeight="1">
      <c r="A141" s="38"/>
      <c r="B141" s="39"/>
      <c r="C141" s="228" t="s">
        <v>94</v>
      </c>
      <c r="D141" s="228" t="s">
        <v>213</v>
      </c>
      <c r="E141" s="229" t="s">
        <v>1722</v>
      </c>
      <c r="F141" s="230" t="s">
        <v>2066</v>
      </c>
      <c r="G141" s="231" t="s">
        <v>1106</v>
      </c>
      <c r="H141" s="232">
        <v>1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39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310</v>
      </c>
      <c r="AT141" s="240" t="s">
        <v>213</v>
      </c>
      <c r="AU141" s="240" t="s">
        <v>84</v>
      </c>
      <c r="AY141" s="17" t="s">
        <v>211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82</v>
      </c>
      <c r="BK141" s="241">
        <f>ROUND(I141*H141,2)</f>
        <v>0</v>
      </c>
      <c r="BL141" s="17" t="s">
        <v>310</v>
      </c>
      <c r="BM141" s="240" t="s">
        <v>2343</v>
      </c>
    </row>
    <row r="142" spans="1:63" s="12" customFormat="1" ht="22.8" customHeight="1">
      <c r="A142" s="12"/>
      <c r="B142" s="212"/>
      <c r="C142" s="213"/>
      <c r="D142" s="214" t="s">
        <v>73</v>
      </c>
      <c r="E142" s="226" t="s">
        <v>1725</v>
      </c>
      <c r="F142" s="226" t="s">
        <v>1726</v>
      </c>
      <c r="G142" s="213"/>
      <c r="H142" s="213"/>
      <c r="I142" s="216"/>
      <c r="J142" s="227">
        <f>BK142</f>
        <v>0</v>
      </c>
      <c r="K142" s="213"/>
      <c r="L142" s="218"/>
      <c r="M142" s="219"/>
      <c r="N142" s="220"/>
      <c r="O142" s="220"/>
      <c r="P142" s="221">
        <f>P143</f>
        <v>0</v>
      </c>
      <c r="Q142" s="220"/>
      <c r="R142" s="221">
        <f>R143</f>
        <v>0</v>
      </c>
      <c r="S142" s="220"/>
      <c r="T142" s="222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84</v>
      </c>
      <c r="AT142" s="224" t="s">
        <v>73</v>
      </c>
      <c r="AU142" s="224" t="s">
        <v>82</v>
      </c>
      <c r="AY142" s="223" t="s">
        <v>211</v>
      </c>
      <c r="BK142" s="225">
        <f>BK143</f>
        <v>0</v>
      </c>
    </row>
    <row r="143" spans="1:65" s="2" customFormat="1" ht="55.5" customHeight="1">
      <c r="A143" s="38"/>
      <c r="B143" s="39"/>
      <c r="C143" s="228" t="s">
        <v>217</v>
      </c>
      <c r="D143" s="228" t="s">
        <v>213</v>
      </c>
      <c r="E143" s="229" t="s">
        <v>1727</v>
      </c>
      <c r="F143" s="230" t="s">
        <v>2068</v>
      </c>
      <c r="G143" s="231" t="s">
        <v>1106</v>
      </c>
      <c r="H143" s="232">
        <v>1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39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310</v>
      </c>
      <c r="AT143" s="240" t="s">
        <v>213</v>
      </c>
      <c r="AU143" s="240" t="s">
        <v>84</v>
      </c>
      <c r="AY143" s="17" t="s">
        <v>211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82</v>
      </c>
      <c r="BK143" s="241">
        <f>ROUND(I143*H143,2)</f>
        <v>0</v>
      </c>
      <c r="BL143" s="17" t="s">
        <v>310</v>
      </c>
      <c r="BM143" s="240" t="s">
        <v>2344</v>
      </c>
    </row>
    <row r="144" spans="1:63" s="12" customFormat="1" ht="22.8" customHeight="1">
      <c r="A144" s="12"/>
      <c r="B144" s="212"/>
      <c r="C144" s="213"/>
      <c r="D144" s="214" t="s">
        <v>73</v>
      </c>
      <c r="E144" s="226" t="s">
        <v>1712</v>
      </c>
      <c r="F144" s="226" t="s">
        <v>1713</v>
      </c>
      <c r="G144" s="213"/>
      <c r="H144" s="213"/>
      <c r="I144" s="216"/>
      <c r="J144" s="227">
        <f>BK144</f>
        <v>0</v>
      </c>
      <c r="K144" s="213"/>
      <c r="L144" s="218"/>
      <c r="M144" s="219"/>
      <c r="N144" s="220"/>
      <c r="O144" s="220"/>
      <c r="P144" s="221">
        <f>SUM(P145:P146)</f>
        <v>0</v>
      </c>
      <c r="Q144" s="220"/>
      <c r="R144" s="221">
        <f>SUM(R145:R146)</f>
        <v>0</v>
      </c>
      <c r="S144" s="220"/>
      <c r="T144" s="222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3" t="s">
        <v>82</v>
      </c>
      <c r="AT144" s="224" t="s">
        <v>73</v>
      </c>
      <c r="AU144" s="224" t="s">
        <v>82</v>
      </c>
      <c r="AY144" s="223" t="s">
        <v>211</v>
      </c>
      <c r="BK144" s="225">
        <f>SUM(BK145:BK146)</f>
        <v>0</v>
      </c>
    </row>
    <row r="145" spans="1:65" s="2" customFormat="1" ht="37.8" customHeight="1">
      <c r="A145" s="38"/>
      <c r="B145" s="39"/>
      <c r="C145" s="228" t="s">
        <v>239</v>
      </c>
      <c r="D145" s="228" t="s">
        <v>213</v>
      </c>
      <c r="E145" s="229" t="s">
        <v>1714</v>
      </c>
      <c r="F145" s="230" t="s">
        <v>2070</v>
      </c>
      <c r="G145" s="231" t="s">
        <v>1106</v>
      </c>
      <c r="H145" s="232">
        <v>1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39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217</v>
      </c>
      <c r="AT145" s="240" t="s">
        <v>213</v>
      </c>
      <c r="AU145" s="240" t="s">
        <v>84</v>
      </c>
      <c r="AY145" s="17" t="s">
        <v>211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82</v>
      </c>
      <c r="BK145" s="241">
        <f>ROUND(I145*H145,2)</f>
        <v>0</v>
      </c>
      <c r="BL145" s="17" t="s">
        <v>217</v>
      </c>
      <c r="BM145" s="240" t="s">
        <v>2345</v>
      </c>
    </row>
    <row r="146" spans="1:65" s="2" customFormat="1" ht="66.75" customHeight="1">
      <c r="A146" s="38"/>
      <c r="B146" s="39"/>
      <c r="C146" s="280" t="s">
        <v>244</v>
      </c>
      <c r="D146" s="280" t="s">
        <v>258</v>
      </c>
      <c r="E146" s="281" t="s">
        <v>1717</v>
      </c>
      <c r="F146" s="282" t="s">
        <v>1718</v>
      </c>
      <c r="G146" s="283" t="s">
        <v>274</v>
      </c>
      <c r="H146" s="284">
        <v>18</v>
      </c>
      <c r="I146" s="285"/>
      <c r="J146" s="286">
        <f>ROUND(I146*H146,2)</f>
        <v>0</v>
      </c>
      <c r="K146" s="287"/>
      <c r="L146" s="288"/>
      <c r="M146" s="298" t="s">
        <v>1</v>
      </c>
      <c r="N146" s="299" t="s">
        <v>39</v>
      </c>
      <c r="O146" s="294"/>
      <c r="P146" s="295">
        <f>O146*H146</f>
        <v>0</v>
      </c>
      <c r="Q146" s="295">
        <v>0</v>
      </c>
      <c r="R146" s="295">
        <f>Q146*H146</f>
        <v>0</v>
      </c>
      <c r="S146" s="295">
        <v>0</v>
      </c>
      <c r="T146" s="29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257</v>
      </c>
      <c r="AT146" s="240" t="s">
        <v>258</v>
      </c>
      <c r="AU146" s="240" t="s">
        <v>84</v>
      </c>
      <c r="AY146" s="17" t="s">
        <v>211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82</v>
      </c>
      <c r="BK146" s="241">
        <f>ROUND(I146*H146,2)</f>
        <v>0</v>
      </c>
      <c r="BL146" s="17" t="s">
        <v>217</v>
      </c>
      <c r="BM146" s="240" t="s">
        <v>2346</v>
      </c>
    </row>
    <row r="147" spans="1:31" s="2" customFormat="1" ht="6.95" customHeight="1">
      <c r="A147" s="38"/>
      <c r="B147" s="66"/>
      <c r="C147" s="67"/>
      <c r="D147" s="67"/>
      <c r="E147" s="67"/>
      <c r="F147" s="67"/>
      <c r="G147" s="67"/>
      <c r="H147" s="67"/>
      <c r="I147" s="67"/>
      <c r="J147" s="67"/>
      <c r="K147" s="67"/>
      <c r="L147" s="44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sheetProtection password="CC35" sheet="1" objects="1" scenarios="1" formatColumns="0" formatRows="0" autoFilter="0"/>
  <autoFilter ref="C131:K14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164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53" t="s">
        <v>165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18</v>
      </c>
      <c r="E11" s="38"/>
      <c r="F11" s="142" t="s">
        <v>1</v>
      </c>
      <c r="G11" s="38"/>
      <c r="H11" s="38"/>
      <c r="I11" s="151" t="s">
        <v>19</v>
      </c>
      <c r="J11" s="142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20</v>
      </c>
      <c r="E12" s="38"/>
      <c r="F12" s="142" t="s">
        <v>21</v>
      </c>
      <c r="G12" s="38"/>
      <c r="H12" s="38"/>
      <c r="I12" s="151" t="s">
        <v>22</v>
      </c>
      <c r="J12" s="154" t="str">
        <f>'Rekapitulace stavby'!AN8</f>
        <v>6. 12. 2023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24</v>
      </c>
      <c r="E14" s="38"/>
      <c r="F14" s="38"/>
      <c r="G14" s="38"/>
      <c r="H14" s="38"/>
      <c r="I14" s="151" t="s">
        <v>25</v>
      </c>
      <c r="J14" s="142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2" t="str">
        <f>IF('Rekapitulace stavby'!E11="","",'Rekapitulace stavby'!E11)</f>
        <v xml:space="preserve"> </v>
      </c>
      <c r="F15" s="38"/>
      <c r="G15" s="38"/>
      <c r="H15" s="38"/>
      <c r="I15" s="151" t="s">
        <v>27</v>
      </c>
      <c r="J15" s="142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28</v>
      </c>
      <c r="E17" s="38"/>
      <c r="F17" s="38"/>
      <c r="G17" s="38"/>
      <c r="H17" s="38"/>
      <c r="I17" s="15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2"/>
      <c r="G18" s="142"/>
      <c r="H18" s="142"/>
      <c r="I18" s="15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30</v>
      </c>
      <c r="E20" s="38"/>
      <c r="F20" s="38"/>
      <c r="G20" s="38"/>
      <c r="H20" s="38"/>
      <c r="I20" s="151" t="s">
        <v>25</v>
      </c>
      <c r="J20" s="142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2" t="str">
        <f>IF('Rekapitulace stavby'!E17="","",'Rekapitulace stavby'!E17)</f>
        <v xml:space="preserve"> </v>
      </c>
      <c r="F21" s="38"/>
      <c r="G21" s="38"/>
      <c r="H21" s="38"/>
      <c r="I21" s="151" t="s">
        <v>27</v>
      </c>
      <c r="J21" s="142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32</v>
      </c>
      <c r="E23" s="38"/>
      <c r="F23" s="38"/>
      <c r="G23" s="38"/>
      <c r="H23" s="38"/>
      <c r="I23" s="151" t="s">
        <v>25</v>
      </c>
      <c r="J23" s="142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2" t="str">
        <f>IF('Rekapitulace stavby'!E20="","",'Rekapitulace stavby'!E20)</f>
        <v xml:space="preserve"> </v>
      </c>
      <c r="F24" s="38"/>
      <c r="G24" s="38"/>
      <c r="H24" s="38"/>
      <c r="I24" s="151" t="s">
        <v>27</v>
      </c>
      <c r="J24" s="142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34</v>
      </c>
      <c r="E30" s="38"/>
      <c r="F30" s="38"/>
      <c r="G30" s="38"/>
      <c r="H30" s="38"/>
      <c r="I30" s="38"/>
      <c r="J30" s="161">
        <f>ROUND(J141,2)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36</v>
      </c>
      <c r="G32" s="38"/>
      <c r="H32" s="38"/>
      <c r="I32" s="162" t="s">
        <v>35</v>
      </c>
      <c r="J32" s="16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38</v>
      </c>
      <c r="E33" s="151" t="s">
        <v>39</v>
      </c>
      <c r="F33" s="164">
        <f>ROUND((SUM(BE141:BE1538)),2)</f>
        <v>0</v>
      </c>
      <c r="G33" s="38"/>
      <c r="H33" s="38"/>
      <c r="I33" s="165">
        <v>0.21</v>
      </c>
      <c r="J33" s="164">
        <f>ROUND(((SUM(BE141:BE1538))*I33),2)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40</v>
      </c>
      <c r="F34" s="164">
        <f>ROUND((SUM(BF141:BF1538)),2)</f>
        <v>0</v>
      </c>
      <c r="G34" s="38"/>
      <c r="H34" s="38"/>
      <c r="I34" s="165">
        <v>0.12</v>
      </c>
      <c r="J34" s="164">
        <f>ROUND(((SUM(BF141:BF1538))*I34),2)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41</v>
      </c>
      <c r="F35" s="164">
        <f>ROUND((SUM(BG141:BG1538)),2)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42</v>
      </c>
      <c r="F36" s="164">
        <f>ROUND((SUM(BH141:BH1538)),2)</f>
        <v>0</v>
      </c>
      <c r="G36" s="38"/>
      <c r="H36" s="38"/>
      <c r="I36" s="165">
        <v>0.12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43</v>
      </c>
      <c r="F37" s="164">
        <f>ROUND((SUM(BI141:BI1538)),2)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44</v>
      </c>
      <c r="E39" s="168"/>
      <c r="F39" s="168"/>
      <c r="G39" s="169" t="s">
        <v>45</v>
      </c>
      <c r="H39" s="170" t="s">
        <v>46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164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30" customHeight="1">
      <c r="A87" s="38"/>
      <c r="B87" s="39"/>
      <c r="C87" s="40"/>
      <c r="D87" s="40"/>
      <c r="E87" s="76" t="str">
        <f>E9</f>
        <v>2300101 - Rekonstrukce a modernizace sociálek v 1.PP,1.NP a 2.NP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Ivanovice na Hané, ul. Tyršova  218/4</v>
      </c>
      <c r="G89" s="40"/>
      <c r="H89" s="40"/>
      <c r="I89" s="32" t="s">
        <v>22</v>
      </c>
      <c r="J89" s="79" t="str">
        <f>IF(J12="","",J12)</f>
        <v>6. 12. 2023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167</v>
      </c>
      <c r="D94" s="186"/>
      <c r="E94" s="186"/>
      <c r="F94" s="186"/>
      <c r="G94" s="186"/>
      <c r="H94" s="186"/>
      <c r="I94" s="186"/>
      <c r="J94" s="187" t="s">
        <v>168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169</v>
      </c>
      <c r="D96" s="40"/>
      <c r="E96" s="40"/>
      <c r="F96" s="40"/>
      <c r="G96" s="40"/>
      <c r="H96" s="40"/>
      <c r="I96" s="40"/>
      <c r="J96" s="110">
        <f>J141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170</v>
      </c>
    </row>
    <row r="97" spans="1:31" s="9" customFormat="1" ht="24.95" customHeight="1">
      <c r="A97" s="9"/>
      <c r="B97" s="189"/>
      <c r="C97" s="190"/>
      <c r="D97" s="191" t="s">
        <v>171</v>
      </c>
      <c r="E97" s="192"/>
      <c r="F97" s="192"/>
      <c r="G97" s="192"/>
      <c r="H97" s="192"/>
      <c r="I97" s="192"/>
      <c r="J97" s="193">
        <f>J142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3"/>
      <c r="D98" s="196" t="s">
        <v>172</v>
      </c>
      <c r="E98" s="197"/>
      <c r="F98" s="197"/>
      <c r="G98" s="197"/>
      <c r="H98" s="197"/>
      <c r="I98" s="197"/>
      <c r="J98" s="198">
        <f>J143</f>
        <v>0</v>
      </c>
      <c r="K98" s="133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3"/>
      <c r="D99" s="196" t="s">
        <v>173</v>
      </c>
      <c r="E99" s="197"/>
      <c r="F99" s="197"/>
      <c r="G99" s="197"/>
      <c r="H99" s="197"/>
      <c r="I99" s="197"/>
      <c r="J99" s="198">
        <f>J171</f>
        <v>0</v>
      </c>
      <c r="K99" s="133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3"/>
      <c r="D100" s="196" t="s">
        <v>174</v>
      </c>
      <c r="E100" s="197"/>
      <c r="F100" s="197"/>
      <c r="G100" s="197"/>
      <c r="H100" s="197"/>
      <c r="I100" s="197"/>
      <c r="J100" s="198">
        <f>J177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175</v>
      </c>
      <c r="E101" s="197"/>
      <c r="F101" s="197"/>
      <c r="G101" s="197"/>
      <c r="H101" s="197"/>
      <c r="I101" s="197"/>
      <c r="J101" s="198">
        <f>J235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176</v>
      </c>
      <c r="E102" s="197"/>
      <c r="F102" s="197"/>
      <c r="G102" s="197"/>
      <c r="H102" s="197"/>
      <c r="I102" s="197"/>
      <c r="J102" s="198">
        <f>J421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177</v>
      </c>
      <c r="E103" s="197"/>
      <c r="F103" s="197"/>
      <c r="G103" s="197"/>
      <c r="H103" s="197"/>
      <c r="I103" s="197"/>
      <c r="J103" s="198">
        <f>J634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178</v>
      </c>
      <c r="E104" s="197"/>
      <c r="F104" s="197"/>
      <c r="G104" s="197"/>
      <c r="H104" s="197"/>
      <c r="I104" s="197"/>
      <c r="J104" s="198">
        <f>J664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9"/>
      <c r="C105" s="190"/>
      <c r="D105" s="191" t="s">
        <v>179</v>
      </c>
      <c r="E105" s="192"/>
      <c r="F105" s="192"/>
      <c r="G105" s="192"/>
      <c r="H105" s="192"/>
      <c r="I105" s="192"/>
      <c r="J105" s="193">
        <f>J666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5"/>
      <c r="C106" s="133"/>
      <c r="D106" s="196" t="s">
        <v>180</v>
      </c>
      <c r="E106" s="197"/>
      <c r="F106" s="197"/>
      <c r="G106" s="197"/>
      <c r="H106" s="197"/>
      <c r="I106" s="197"/>
      <c r="J106" s="198">
        <f>J667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181</v>
      </c>
      <c r="E107" s="197"/>
      <c r="F107" s="197"/>
      <c r="G107" s="197"/>
      <c r="H107" s="197"/>
      <c r="I107" s="197"/>
      <c r="J107" s="198">
        <f>J671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182</v>
      </c>
      <c r="E108" s="197"/>
      <c r="F108" s="197"/>
      <c r="G108" s="197"/>
      <c r="H108" s="197"/>
      <c r="I108" s="197"/>
      <c r="J108" s="198">
        <f>J716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183</v>
      </c>
      <c r="E109" s="197"/>
      <c r="F109" s="197"/>
      <c r="G109" s="197"/>
      <c r="H109" s="197"/>
      <c r="I109" s="197"/>
      <c r="J109" s="198">
        <f>J733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184</v>
      </c>
      <c r="E110" s="197"/>
      <c r="F110" s="197"/>
      <c r="G110" s="197"/>
      <c r="H110" s="197"/>
      <c r="I110" s="197"/>
      <c r="J110" s="198">
        <f>J792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3"/>
      <c r="D111" s="196" t="s">
        <v>185</v>
      </c>
      <c r="E111" s="197"/>
      <c r="F111" s="197"/>
      <c r="G111" s="197"/>
      <c r="H111" s="197"/>
      <c r="I111" s="197"/>
      <c r="J111" s="198">
        <f>J848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3"/>
      <c r="D112" s="196" t="s">
        <v>186</v>
      </c>
      <c r="E112" s="197"/>
      <c r="F112" s="197"/>
      <c r="G112" s="197"/>
      <c r="H112" s="197"/>
      <c r="I112" s="197"/>
      <c r="J112" s="198">
        <f>J952</f>
        <v>0</v>
      </c>
      <c r="K112" s="133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3"/>
      <c r="D113" s="196" t="s">
        <v>187</v>
      </c>
      <c r="E113" s="197"/>
      <c r="F113" s="197"/>
      <c r="G113" s="197"/>
      <c r="H113" s="197"/>
      <c r="I113" s="197"/>
      <c r="J113" s="198">
        <f>J970</f>
        <v>0</v>
      </c>
      <c r="K113" s="133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3"/>
      <c r="D114" s="196" t="s">
        <v>188</v>
      </c>
      <c r="E114" s="197"/>
      <c r="F114" s="197"/>
      <c r="G114" s="197"/>
      <c r="H114" s="197"/>
      <c r="I114" s="197"/>
      <c r="J114" s="198">
        <f>J987</f>
        <v>0</v>
      </c>
      <c r="K114" s="133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5"/>
      <c r="C115" s="133"/>
      <c r="D115" s="196" t="s">
        <v>189</v>
      </c>
      <c r="E115" s="197"/>
      <c r="F115" s="197"/>
      <c r="G115" s="197"/>
      <c r="H115" s="197"/>
      <c r="I115" s="197"/>
      <c r="J115" s="198">
        <f>J1117</f>
        <v>0</v>
      </c>
      <c r="K115" s="133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33"/>
      <c r="D116" s="196" t="s">
        <v>190</v>
      </c>
      <c r="E116" s="197"/>
      <c r="F116" s="197"/>
      <c r="G116" s="197"/>
      <c r="H116" s="197"/>
      <c r="I116" s="197"/>
      <c r="J116" s="198">
        <f>J1216</f>
        <v>0</v>
      </c>
      <c r="K116" s="133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3"/>
      <c r="D117" s="196" t="s">
        <v>191</v>
      </c>
      <c r="E117" s="197"/>
      <c r="F117" s="197"/>
      <c r="G117" s="197"/>
      <c r="H117" s="197"/>
      <c r="I117" s="197"/>
      <c r="J117" s="198">
        <f>J1368</f>
        <v>0</v>
      </c>
      <c r="K117" s="133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3"/>
      <c r="D118" s="196" t="s">
        <v>192</v>
      </c>
      <c r="E118" s="197"/>
      <c r="F118" s="197"/>
      <c r="G118" s="197"/>
      <c r="H118" s="197"/>
      <c r="I118" s="197"/>
      <c r="J118" s="198">
        <f>J1386</f>
        <v>0</v>
      </c>
      <c r="K118" s="133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9" customFormat="1" ht="24.95" customHeight="1">
      <c r="A119" s="9"/>
      <c r="B119" s="189"/>
      <c r="C119" s="190"/>
      <c r="D119" s="191" t="s">
        <v>193</v>
      </c>
      <c r="E119" s="192"/>
      <c r="F119" s="192"/>
      <c r="G119" s="192"/>
      <c r="H119" s="192"/>
      <c r="I119" s="192"/>
      <c r="J119" s="193">
        <f>J1430</f>
        <v>0</v>
      </c>
      <c r="K119" s="190"/>
      <c r="L119" s="194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10" customFormat="1" ht="19.9" customHeight="1">
      <c r="A120" s="10"/>
      <c r="B120" s="195"/>
      <c r="C120" s="133"/>
      <c r="D120" s="196" t="s">
        <v>194</v>
      </c>
      <c r="E120" s="197"/>
      <c r="F120" s="197"/>
      <c r="G120" s="197"/>
      <c r="H120" s="197"/>
      <c r="I120" s="197"/>
      <c r="J120" s="198">
        <f>J1431</f>
        <v>0</v>
      </c>
      <c r="K120" s="133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5"/>
      <c r="C121" s="133"/>
      <c r="D121" s="196" t="s">
        <v>195</v>
      </c>
      <c r="E121" s="197"/>
      <c r="F121" s="197"/>
      <c r="G121" s="197"/>
      <c r="H121" s="197"/>
      <c r="I121" s="197"/>
      <c r="J121" s="198">
        <f>J1514</f>
        <v>0</v>
      </c>
      <c r="K121" s="133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2" customFormat="1" ht="21.8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66"/>
      <c r="C123" s="67"/>
      <c r="D123" s="67"/>
      <c r="E123" s="67"/>
      <c r="F123" s="67"/>
      <c r="G123" s="67"/>
      <c r="H123" s="67"/>
      <c r="I123" s="67"/>
      <c r="J123" s="67"/>
      <c r="K123" s="67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7" spans="1:31" s="2" customFormat="1" ht="6.95" customHeight="1">
      <c r="A127" s="38"/>
      <c r="B127" s="68"/>
      <c r="C127" s="69"/>
      <c r="D127" s="69"/>
      <c r="E127" s="69"/>
      <c r="F127" s="69"/>
      <c r="G127" s="69"/>
      <c r="H127" s="69"/>
      <c r="I127" s="69"/>
      <c r="J127" s="69"/>
      <c r="K127" s="69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4.95" customHeight="1">
      <c r="A128" s="38"/>
      <c r="B128" s="39"/>
      <c r="C128" s="23" t="s">
        <v>196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16</v>
      </c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26.25" customHeight="1">
      <c r="A131" s="38"/>
      <c r="B131" s="39"/>
      <c r="C131" s="40"/>
      <c r="D131" s="40"/>
      <c r="E131" s="184" t="str">
        <f>E7</f>
        <v>Rekonstrukce silno a slaboproudé instalace, WC pro imobilní - ZŠ Ivanovice na Hané</v>
      </c>
      <c r="F131" s="32"/>
      <c r="G131" s="32"/>
      <c r="H131" s="32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164</v>
      </c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30" customHeight="1">
      <c r="A133" s="38"/>
      <c r="B133" s="39"/>
      <c r="C133" s="40"/>
      <c r="D133" s="40"/>
      <c r="E133" s="76" t="str">
        <f>E9</f>
        <v>2300101 - Rekonstrukce a modernizace sociálek v 1.PP,1.NP a 2.NP</v>
      </c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6.95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2" customHeight="1">
      <c r="A135" s="38"/>
      <c r="B135" s="39"/>
      <c r="C135" s="32" t="s">
        <v>20</v>
      </c>
      <c r="D135" s="40"/>
      <c r="E135" s="40"/>
      <c r="F135" s="27" t="str">
        <f>F12</f>
        <v xml:space="preserve">Ivanovice na Hané, ul. Tyršova  218/4</v>
      </c>
      <c r="G135" s="40"/>
      <c r="H135" s="40"/>
      <c r="I135" s="32" t="s">
        <v>22</v>
      </c>
      <c r="J135" s="79" t="str">
        <f>IF(J12="","",J12)</f>
        <v>6. 12. 2023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6.95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5.15" customHeight="1">
      <c r="A137" s="38"/>
      <c r="B137" s="39"/>
      <c r="C137" s="32" t="s">
        <v>24</v>
      </c>
      <c r="D137" s="40"/>
      <c r="E137" s="40"/>
      <c r="F137" s="27" t="str">
        <f>E15</f>
        <v xml:space="preserve"> </v>
      </c>
      <c r="G137" s="40"/>
      <c r="H137" s="40"/>
      <c r="I137" s="32" t="s">
        <v>30</v>
      </c>
      <c r="J137" s="36" t="str">
        <f>E21</f>
        <v xml:space="preserve"> </v>
      </c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5.15" customHeight="1">
      <c r="A138" s="38"/>
      <c r="B138" s="39"/>
      <c r="C138" s="32" t="s">
        <v>28</v>
      </c>
      <c r="D138" s="40"/>
      <c r="E138" s="40"/>
      <c r="F138" s="27" t="str">
        <f>IF(E18="","",E18)</f>
        <v>Vyplň údaj</v>
      </c>
      <c r="G138" s="40"/>
      <c r="H138" s="40"/>
      <c r="I138" s="32" t="s">
        <v>32</v>
      </c>
      <c r="J138" s="36" t="str">
        <f>E24</f>
        <v xml:space="preserve"> </v>
      </c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10.3" customHeight="1">
      <c r="A139" s="38"/>
      <c r="B139" s="39"/>
      <c r="C139" s="40"/>
      <c r="D139" s="40"/>
      <c r="E139" s="40"/>
      <c r="F139" s="40"/>
      <c r="G139" s="40"/>
      <c r="H139" s="40"/>
      <c r="I139" s="40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11" customFormat="1" ht="29.25" customHeight="1">
      <c r="A140" s="200"/>
      <c r="B140" s="201"/>
      <c r="C140" s="202" t="s">
        <v>197</v>
      </c>
      <c r="D140" s="203" t="s">
        <v>59</v>
      </c>
      <c r="E140" s="203" t="s">
        <v>55</v>
      </c>
      <c r="F140" s="203" t="s">
        <v>56</v>
      </c>
      <c r="G140" s="203" t="s">
        <v>198</v>
      </c>
      <c r="H140" s="203" t="s">
        <v>199</v>
      </c>
      <c r="I140" s="203" t="s">
        <v>200</v>
      </c>
      <c r="J140" s="204" t="s">
        <v>168</v>
      </c>
      <c r="K140" s="205" t="s">
        <v>201</v>
      </c>
      <c r="L140" s="206"/>
      <c r="M140" s="100" t="s">
        <v>1</v>
      </c>
      <c r="N140" s="101" t="s">
        <v>38</v>
      </c>
      <c r="O140" s="101" t="s">
        <v>202</v>
      </c>
      <c r="P140" s="101" t="s">
        <v>203</v>
      </c>
      <c r="Q140" s="101" t="s">
        <v>204</v>
      </c>
      <c r="R140" s="101" t="s">
        <v>205</v>
      </c>
      <c r="S140" s="101" t="s">
        <v>206</v>
      </c>
      <c r="T140" s="102" t="s">
        <v>207</v>
      </c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</row>
    <row r="141" spans="1:63" s="2" customFormat="1" ht="22.8" customHeight="1">
      <c r="A141" s="38"/>
      <c r="B141" s="39"/>
      <c r="C141" s="107" t="s">
        <v>208</v>
      </c>
      <c r="D141" s="40"/>
      <c r="E141" s="40"/>
      <c r="F141" s="40"/>
      <c r="G141" s="40"/>
      <c r="H141" s="40"/>
      <c r="I141" s="40"/>
      <c r="J141" s="207">
        <f>BK141</f>
        <v>0</v>
      </c>
      <c r="K141" s="40"/>
      <c r="L141" s="44"/>
      <c r="M141" s="103"/>
      <c r="N141" s="208"/>
      <c r="O141" s="104"/>
      <c r="P141" s="209">
        <f>P142+P666+P1430</f>
        <v>0</v>
      </c>
      <c r="Q141" s="104"/>
      <c r="R141" s="209">
        <f>R142+R666+R1430</f>
        <v>53.32299090999999</v>
      </c>
      <c r="S141" s="104"/>
      <c r="T141" s="210">
        <f>T142+T666+T1430</f>
        <v>69.0004898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73</v>
      </c>
      <c r="AU141" s="17" t="s">
        <v>170</v>
      </c>
      <c r="BK141" s="211">
        <f>BK142+BK666+BK1430</f>
        <v>0</v>
      </c>
    </row>
    <row r="142" spans="1:63" s="12" customFormat="1" ht="25.9" customHeight="1">
      <c r="A142" s="12"/>
      <c r="B142" s="212"/>
      <c r="C142" s="213"/>
      <c r="D142" s="214" t="s">
        <v>73</v>
      </c>
      <c r="E142" s="215" t="s">
        <v>209</v>
      </c>
      <c r="F142" s="215" t="s">
        <v>210</v>
      </c>
      <c r="G142" s="213"/>
      <c r="H142" s="213"/>
      <c r="I142" s="216"/>
      <c r="J142" s="217">
        <f>BK142</f>
        <v>0</v>
      </c>
      <c r="K142" s="213"/>
      <c r="L142" s="218"/>
      <c r="M142" s="219"/>
      <c r="N142" s="220"/>
      <c r="O142" s="220"/>
      <c r="P142" s="221">
        <f>P143+P171+P177+P235+P421+P634+P664</f>
        <v>0</v>
      </c>
      <c r="Q142" s="220"/>
      <c r="R142" s="221">
        <f>R143+R171+R177+R235+R421+R634+R664</f>
        <v>36.89289096999999</v>
      </c>
      <c r="S142" s="220"/>
      <c r="T142" s="222">
        <f>T143+T171+T177+T235+T421+T634+T664</f>
        <v>67.359835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82</v>
      </c>
      <c r="AT142" s="224" t="s">
        <v>73</v>
      </c>
      <c r="AU142" s="224" t="s">
        <v>74</v>
      </c>
      <c r="AY142" s="223" t="s">
        <v>211</v>
      </c>
      <c r="BK142" s="225">
        <f>BK143+BK171+BK177+BK235+BK421+BK634+BK664</f>
        <v>0</v>
      </c>
    </row>
    <row r="143" spans="1:63" s="12" customFormat="1" ht="22.8" customHeight="1">
      <c r="A143" s="12"/>
      <c r="B143" s="212"/>
      <c r="C143" s="213"/>
      <c r="D143" s="214" t="s">
        <v>73</v>
      </c>
      <c r="E143" s="226" t="s">
        <v>82</v>
      </c>
      <c r="F143" s="226" t="s">
        <v>212</v>
      </c>
      <c r="G143" s="213"/>
      <c r="H143" s="213"/>
      <c r="I143" s="216"/>
      <c r="J143" s="227">
        <f>BK143</f>
        <v>0</v>
      </c>
      <c r="K143" s="213"/>
      <c r="L143" s="218"/>
      <c r="M143" s="219"/>
      <c r="N143" s="220"/>
      <c r="O143" s="220"/>
      <c r="P143" s="221">
        <f>SUM(P144:P170)</f>
        <v>0</v>
      </c>
      <c r="Q143" s="220"/>
      <c r="R143" s="221">
        <f>SUM(R144:R170)</f>
        <v>3.456</v>
      </c>
      <c r="S143" s="220"/>
      <c r="T143" s="222">
        <f>SUM(T144:T170)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82</v>
      </c>
      <c r="AT143" s="224" t="s">
        <v>73</v>
      </c>
      <c r="AU143" s="224" t="s">
        <v>82</v>
      </c>
      <c r="AY143" s="223" t="s">
        <v>211</v>
      </c>
      <c r="BK143" s="225">
        <f>SUM(BK144:BK170)</f>
        <v>0</v>
      </c>
    </row>
    <row r="144" spans="1:65" s="2" customFormat="1" ht="24.15" customHeight="1">
      <c r="A144" s="38"/>
      <c r="B144" s="39"/>
      <c r="C144" s="228" t="s">
        <v>82</v>
      </c>
      <c r="D144" s="228" t="s">
        <v>213</v>
      </c>
      <c r="E144" s="229" t="s">
        <v>214</v>
      </c>
      <c r="F144" s="230" t="s">
        <v>215</v>
      </c>
      <c r="G144" s="231" t="s">
        <v>216</v>
      </c>
      <c r="H144" s="232">
        <v>2.016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39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217</v>
      </c>
      <c r="AT144" s="240" t="s">
        <v>213</v>
      </c>
      <c r="AU144" s="240" t="s">
        <v>84</v>
      </c>
      <c r="AY144" s="17" t="s">
        <v>211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82</v>
      </c>
      <c r="BK144" s="241">
        <f>ROUND(I144*H144,2)</f>
        <v>0</v>
      </c>
      <c r="BL144" s="17" t="s">
        <v>217</v>
      </c>
      <c r="BM144" s="240" t="s">
        <v>218</v>
      </c>
    </row>
    <row r="145" spans="1:47" s="2" customFormat="1" ht="12">
      <c r="A145" s="38"/>
      <c r="B145" s="39"/>
      <c r="C145" s="40"/>
      <c r="D145" s="242" t="s">
        <v>219</v>
      </c>
      <c r="E145" s="40"/>
      <c r="F145" s="243" t="s">
        <v>220</v>
      </c>
      <c r="G145" s="40"/>
      <c r="H145" s="40"/>
      <c r="I145" s="244"/>
      <c r="J145" s="40"/>
      <c r="K145" s="40"/>
      <c r="L145" s="44"/>
      <c r="M145" s="245"/>
      <c r="N145" s="246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219</v>
      </c>
      <c r="AU145" s="17" t="s">
        <v>84</v>
      </c>
    </row>
    <row r="146" spans="1:51" s="13" customFormat="1" ht="12">
      <c r="A146" s="13"/>
      <c r="B146" s="247"/>
      <c r="C146" s="248"/>
      <c r="D146" s="249" t="s">
        <v>221</v>
      </c>
      <c r="E146" s="250" t="s">
        <v>1</v>
      </c>
      <c r="F146" s="251" t="s">
        <v>222</v>
      </c>
      <c r="G146" s="248"/>
      <c r="H146" s="250" t="s">
        <v>1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7" t="s">
        <v>221</v>
      </c>
      <c r="AU146" s="257" t="s">
        <v>84</v>
      </c>
      <c r="AV146" s="13" t="s">
        <v>82</v>
      </c>
      <c r="AW146" s="13" t="s">
        <v>31</v>
      </c>
      <c r="AX146" s="13" t="s">
        <v>74</v>
      </c>
      <c r="AY146" s="257" t="s">
        <v>211</v>
      </c>
    </row>
    <row r="147" spans="1:51" s="13" customFormat="1" ht="12">
      <c r="A147" s="13"/>
      <c r="B147" s="247"/>
      <c r="C147" s="248"/>
      <c r="D147" s="249" t="s">
        <v>221</v>
      </c>
      <c r="E147" s="250" t="s">
        <v>1</v>
      </c>
      <c r="F147" s="251" t="s">
        <v>223</v>
      </c>
      <c r="G147" s="248"/>
      <c r="H147" s="250" t="s">
        <v>1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7" t="s">
        <v>221</v>
      </c>
      <c r="AU147" s="257" t="s">
        <v>84</v>
      </c>
      <c r="AV147" s="13" t="s">
        <v>82</v>
      </c>
      <c r="AW147" s="13" t="s">
        <v>31</v>
      </c>
      <c r="AX147" s="13" t="s">
        <v>74</v>
      </c>
      <c r="AY147" s="257" t="s">
        <v>211</v>
      </c>
    </row>
    <row r="148" spans="1:51" s="14" customFormat="1" ht="12">
      <c r="A148" s="14"/>
      <c r="B148" s="258"/>
      <c r="C148" s="259"/>
      <c r="D148" s="249" t="s">
        <v>221</v>
      </c>
      <c r="E148" s="260" t="s">
        <v>1</v>
      </c>
      <c r="F148" s="261" t="s">
        <v>224</v>
      </c>
      <c r="G148" s="259"/>
      <c r="H148" s="262">
        <v>2.016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8" t="s">
        <v>221</v>
      </c>
      <c r="AU148" s="268" t="s">
        <v>84</v>
      </c>
      <c r="AV148" s="14" t="s">
        <v>84</v>
      </c>
      <c r="AW148" s="14" t="s">
        <v>31</v>
      </c>
      <c r="AX148" s="14" t="s">
        <v>74</v>
      </c>
      <c r="AY148" s="268" t="s">
        <v>211</v>
      </c>
    </row>
    <row r="149" spans="1:51" s="15" customFormat="1" ht="12">
      <c r="A149" s="15"/>
      <c r="B149" s="269"/>
      <c r="C149" s="270"/>
      <c r="D149" s="249" t="s">
        <v>221</v>
      </c>
      <c r="E149" s="271" t="s">
        <v>1</v>
      </c>
      <c r="F149" s="272" t="s">
        <v>225</v>
      </c>
      <c r="G149" s="270"/>
      <c r="H149" s="273">
        <v>2.016</v>
      </c>
      <c r="I149" s="274"/>
      <c r="J149" s="270"/>
      <c r="K149" s="270"/>
      <c r="L149" s="275"/>
      <c r="M149" s="276"/>
      <c r="N149" s="277"/>
      <c r="O149" s="277"/>
      <c r="P149" s="277"/>
      <c r="Q149" s="277"/>
      <c r="R149" s="277"/>
      <c r="S149" s="277"/>
      <c r="T149" s="278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9" t="s">
        <v>221</v>
      </c>
      <c r="AU149" s="279" t="s">
        <v>84</v>
      </c>
      <c r="AV149" s="15" t="s">
        <v>217</v>
      </c>
      <c r="AW149" s="15" t="s">
        <v>31</v>
      </c>
      <c r="AX149" s="15" t="s">
        <v>82</v>
      </c>
      <c r="AY149" s="279" t="s">
        <v>211</v>
      </c>
    </row>
    <row r="150" spans="1:65" s="2" customFormat="1" ht="37.8" customHeight="1">
      <c r="A150" s="38"/>
      <c r="B150" s="39"/>
      <c r="C150" s="228" t="s">
        <v>84</v>
      </c>
      <c r="D150" s="228" t="s">
        <v>213</v>
      </c>
      <c r="E150" s="229" t="s">
        <v>226</v>
      </c>
      <c r="F150" s="230" t="s">
        <v>227</v>
      </c>
      <c r="G150" s="231" t="s">
        <v>216</v>
      </c>
      <c r="H150" s="232">
        <v>2.016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39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217</v>
      </c>
      <c r="AT150" s="240" t="s">
        <v>213</v>
      </c>
      <c r="AU150" s="240" t="s">
        <v>84</v>
      </c>
      <c r="AY150" s="17" t="s">
        <v>211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82</v>
      </c>
      <c r="BK150" s="241">
        <f>ROUND(I150*H150,2)</f>
        <v>0</v>
      </c>
      <c r="BL150" s="17" t="s">
        <v>217</v>
      </c>
      <c r="BM150" s="240" t="s">
        <v>228</v>
      </c>
    </row>
    <row r="151" spans="1:47" s="2" customFormat="1" ht="12">
      <c r="A151" s="38"/>
      <c r="B151" s="39"/>
      <c r="C151" s="40"/>
      <c r="D151" s="242" t="s">
        <v>219</v>
      </c>
      <c r="E151" s="40"/>
      <c r="F151" s="243" t="s">
        <v>229</v>
      </c>
      <c r="G151" s="40"/>
      <c r="H151" s="40"/>
      <c r="I151" s="244"/>
      <c r="J151" s="40"/>
      <c r="K151" s="40"/>
      <c r="L151" s="44"/>
      <c r="M151" s="245"/>
      <c r="N151" s="246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219</v>
      </c>
      <c r="AU151" s="17" t="s">
        <v>84</v>
      </c>
    </row>
    <row r="152" spans="1:65" s="2" customFormat="1" ht="37.8" customHeight="1">
      <c r="A152" s="38"/>
      <c r="B152" s="39"/>
      <c r="C152" s="228" t="s">
        <v>94</v>
      </c>
      <c r="D152" s="228" t="s">
        <v>213</v>
      </c>
      <c r="E152" s="229" t="s">
        <v>230</v>
      </c>
      <c r="F152" s="230" t="s">
        <v>231</v>
      </c>
      <c r="G152" s="231" t="s">
        <v>216</v>
      </c>
      <c r="H152" s="232">
        <v>6.048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39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217</v>
      </c>
      <c r="AT152" s="240" t="s">
        <v>213</v>
      </c>
      <c r="AU152" s="240" t="s">
        <v>84</v>
      </c>
      <c r="AY152" s="17" t="s">
        <v>211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82</v>
      </c>
      <c r="BK152" s="241">
        <f>ROUND(I152*H152,2)</f>
        <v>0</v>
      </c>
      <c r="BL152" s="17" t="s">
        <v>217</v>
      </c>
      <c r="BM152" s="240" t="s">
        <v>232</v>
      </c>
    </row>
    <row r="153" spans="1:47" s="2" customFormat="1" ht="12">
      <c r="A153" s="38"/>
      <c r="B153" s="39"/>
      <c r="C153" s="40"/>
      <c r="D153" s="242" t="s">
        <v>219</v>
      </c>
      <c r="E153" s="40"/>
      <c r="F153" s="243" t="s">
        <v>233</v>
      </c>
      <c r="G153" s="40"/>
      <c r="H153" s="40"/>
      <c r="I153" s="244"/>
      <c r="J153" s="40"/>
      <c r="K153" s="40"/>
      <c r="L153" s="44"/>
      <c r="M153" s="245"/>
      <c r="N153" s="246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219</v>
      </c>
      <c r="AU153" s="17" t="s">
        <v>84</v>
      </c>
    </row>
    <row r="154" spans="1:51" s="14" customFormat="1" ht="12">
      <c r="A154" s="14"/>
      <c r="B154" s="258"/>
      <c r="C154" s="259"/>
      <c r="D154" s="249" t="s">
        <v>221</v>
      </c>
      <c r="E154" s="260" t="s">
        <v>1</v>
      </c>
      <c r="F154" s="261" t="s">
        <v>234</v>
      </c>
      <c r="G154" s="259"/>
      <c r="H154" s="262">
        <v>6.048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8" t="s">
        <v>221</v>
      </c>
      <c r="AU154" s="268" t="s">
        <v>84</v>
      </c>
      <c r="AV154" s="14" t="s">
        <v>84</v>
      </c>
      <c r="AW154" s="14" t="s">
        <v>31</v>
      </c>
      <c r="AX154" s="14" t="s">
        <v>82</v>
      </c>
      <c r="AY154" s="268" t="s">
        <v>211</v>
      </c>
    </row>
    <row r="155" spans="1:65" s="2" customFormat="1" ht="37.8" customHeight="1">
      <c r="A155" s="38"/>
      <c r="B155" s="39"/>
      <c r="C155" s="228" t="s">
        <v>217</v>
      </c>
      <c r="D155" s="228" t="s">
        <v>213</v>
      </c>
      <c r="E155" s="229" t="s">
        <v>235</v>
      </c>
      <c r="F155" s="230" t="s">
        <v>236</v>
      </c>
      <c r="G155" s="231" t="s">
        <v>216</v>
      </c>
      <c r="H155" s="232">
        <v>2.016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39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217</v>
      </c>
      <c r="AT155" s="240" t="s">
        <v>213</v>
      </c>
      <c r="AU155" s="240" t="s">
        <v>84</v>
      </c>
      <c r="AY155" s="17" t="s">
        <v>211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82</v>
      </c>
      <c r="BK155" s="241">
        <f>ROUND(I155*H155,2)</f>
        <v>0</v>
      </c>
      <c r="BL155" s="17" t="s">
        <v>217</v>
      </c>
      <c r="BM155" s="240" t="s">
        <v>237</v>
      </c>
    </row>
    <row r="156" spans="1:47" s="2" customFormat="1" ht="12">
      <c r="A156" s="38"/>
      <c r="B156" s="39"/>
      <c r="C156" s="40"/>
      <c r="D156" s="242" t="s">
        <v>219</v>
      </c>
      <c r="E156" s="40"/>
      <c r="F156" s="243" t="s">
        <v>238</v>
      </c>
      <c r="G156" s="40"/>
      <c r="H156" s="40"/>
      <c r="I156" s="244"/>
      <c r="J156" s="40"/>
      <c r="K156" s="40"/>
      <c r="L156" s="44"/>
      <c r="M156" s="245"/>
      <c r="N156" s="246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219</v>
      </c>
      <c r="AU156" s="17" t="s">
        <v>84</v>
      </c>
    </row>
    <row r="157" spans="1:65" s="2" customFormat="1" ht="16.5" customHeight="1">
      <c r="A157" s="38"/>
      <c r="B157" s="39"/>
      <c r="C157" s="228" t="s">
        <v>239</v>
      </c>
      <c r="D157" s="228" t="s">
        <v>213</v>
      </c>
      <c r="E157" s="229" t="s">
        <v>240</v>
      </c>
      <c r="F157" s="230" t="s">
        <v>241</v>
      </c>
      <c r="G157" s="231" t="s">
        <v>216</v>
      </c>
      <c r="H157" s="232">
        <v>2.016</v>
      </c>
      <c r="I157" s="233"/>
      <c r="J157" s="234">
        <f>ROUND(I157*H157,2)</f>
        <v>0</v>
      </c>
      <c r="K157" s="235"/>
      <c r="L157" s="44"/>
      <c r="M157" s="236" t="s">
        <v>1</v>
      </c>
      <c r="N157" s="237" t="s">
        <v>39</v>
      </c>
      <c r="O157" s="91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217</v>
      </c>
      <c r="AT157" s="240" t="s">
        <v>213</v>
      </c>
      <c r="AU157" s="240" t="s">
        <v>84</v>
      </c>
      <c r="AY157" s="17" t="s">
        <v>211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82</v>
      </c>
      <c r="BK157" s="241">
        <f>ROUND(I157*H157,2)</f>
        <v>0</v>
      </c>
      <c r="BL157" s="17" t="s">
        <v>217</v>
      </c>
      <c r="BM157" s="240" t="s">
        <v>242</v>
      </c>
    </row>
    <row r="158" spans="1:47" s="2" customFormat="1" ht="12">
      <c r="A158" s="38"/>
      <c r="B158" s="39"/>
      <c r="C158" s="40"/>
      <c r="D158" s="242" t="s">
        <v>219</v>
      </c>
      <c r="E158" s="40"/>
      <c r="F158" s="243" t="s">
        <v>243</v>
      </c>
      <c r="G158" s="40"/>
      <c r="H158" s="40"/>
      <c r="I158" s="244"/>
      <c r="J158" s="40"/>
      <c r="K158" s="40"/>
      <c r="L158" s="44"/>
      <c r="M158" s="245"/>
      <c r="N158" s="246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219</v>
      </c>
      <c r="AU158" s="17" t="s">
        <v>84</v>
      </c>
    </row>
    <row r="159" spans="1:65" s="2" customFormat="1" ht="24.15" customHeight="1">
      <c r="A159" s="38"/>
      <c r="B159" s="39"/>
      <c r="C159" s="228" t="s">
        <v>244</v>
      </c>
      <c r="D159" s="228" t="s">
        <v>213</v>
      </c>
      <c r="E159" s="229" t="s">
        <v>245</v>
      </c>
      <c r="F159" s="230" t="s">
        <v>246</v>
      </c>
      <c r="G159" s="231" t="s">
        <v>247</v>
      </c>
      <c r="H159" s="232">
        <v>3.73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39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217</v>
      </c>
      <c r="AT159" s="240" t="s">
        <v>213</v>
      </c>
      <c r="AU159" s="240" t="s">
        <v>84</v>
      </c>
      <c r="AY159" s="17" t="s">
        <v>211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82</v>
      </c>
      <c r="BK159" s="241">
        <f>ROUND(I159*H159,2)</f>
        <v>0</v>
      </c>
      <c r="BL159" s="17" t="s">
        <v>217</v>
      </c>
      <c r="BM159" s="240" t="s">
        <v>248</v>
      </c>
    </row>
    <row r="160" spans="1:47" s="2" customFormat="1" ht="12">
      <c r="A160" s="38"/>
      <c r="B160" s="39"/>
      <c r="C160" s="40"/>
      <c r="D160" s="242" t="s">
        <v>219</v>
      </c>
      <c r="E160" s="40"/>
      <c r="F160" s="243" t="s">
        <v>249</v>
      </c>
      <c r="G160" s="40"/>
      <c r="H160" s="40"/>
      <c r="I160" s="244"/>
      <c r="J160" s="40"/>
      <c r="K160" s="40"/>
      <c r="L160" s="44"/>
      <c r="M160" s="245"/>
      <c r="N160" s="246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219</v>
      </c>
      <c r="AU160" s="17" t="s">
        <v>84</v>
      </c>
    </row>
    <row r="161" spans="1:51" s="14" customFormat="1" ht="12">
      <c r="A161" s="14"/>
      <c r="B161" s="258"/>
      <c r="C161" s="259"/>
      <c r="D161" s="249" t="s">
        <v>221</v>
      </c>
      <c r="E161" s="260" t="s">
        <v>1</v>
      </c>
      <c r="F161" s="261" t="s">
        <v>250</v>
      </c>
      <c r="G161" s="259"/>
      <c r="H161" s="262">
        <v>3.73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8" t="s">
        <v>221</v>
      </c>
      <c r="AU161" s="268" t="s">
        <v>84</v>
      </c>
      <c r="AV161" s="14" t="s">
        <v>84</v>
      </c>
      <c r="AW161" s="14" t="s">
        <v>31</v>
      </c>
      <c r="AX161" s="14" t="s">
        <v>74</v>
      </c>
      <c r="AY161" s="268" t="s">
        <v>211</v>
      </c>
    </row>
    <row r="162" spans="1:51" s="15" customFormat="1" ht="12">
      <c r="A162" s="15"/>
      <c r="B162" s="269"/>
      <c r="C162" s="270"/>
      <c r="D162" s="249" t="s">
        <v>221</v>
      </c>
      <c r="E162" s="271" t="s">
        <v>1</v>
      </c>
      <c r="F162" s="272" t="s">
        <v>225</v>
      </c>
      <c r="G162" s="270"/>
      <c r="H162" s="273">
        <v>3.73</v>
      </c>
      <c r="I162" s="274"/>
      <c r="J162" s="270"/>
      <c r="K162" s="270"/>
      <c r="L162" s="275"/>
      <c r="M162" s="276"/>
      <c r="N162" s="277"/>
      <c r="O162" s="277"/>
      <c r="P162" s="277"/>
      <c r="Q162" s="277"/>
      <c r="R162" s="277"/>
      <c r="S162" s="277"/>
      <c r="T162" s="278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9" t="s">
        <v>221</v>
      </c>
      <c r="AU162" s="279" t="s">
        <v>84</v>
      </c>
      <c r="AV162" s="15" t="s">
        <v>217</v>
      </c>
      <c r="AW162" s="15" t="s">
        <v>31</v>
      </c>
      <c r="AX162" s="15" t="s">
        <v>82</v>
      </c>
      <c r="AY162" s="279" t="s">
        <v>211</v>
      </c>
    </row>
    <row r="163" spans="1:65" s="2" customFormat="1" ht="24.15" customHeight="1">
      <c r="A163" s="38"/>
      <c r="B163" s="39"/>
      <c r="C163" s="228" t="s">
        <v>251</v>
      </c>
      <c r="D163" s="228" t="s">
        <v>213</v>
      </c>
      <c r="E163" s="229" t="s">
        <v>252</v>
      </c>
      <c r="F163" s="230" t="s">
        <v>253</v>
      </c>
      <c r="G163" s="231" t="s">
        <v>216</v>
      </c>
      <c r="H163" s="232">
        <v>1.728</v>
      </c>
      <c r="I163" s="233"/>
      <c r="J163" s="234">
        <f>ROUND(I163*H163,2)</f>
        <v>0</v>
      </c>
      <c r="K163" s="235"/>
      <c r="L163" s="44"/>
      <c r="M163" s="236" t="s">
        <v>1</v>
      </c>
      <c r="N163" s="237" t="s">
        <v>39</v>
      </c>
      <c r="O163" s="91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217</v>
      </c>
      <c r="AT163" s="240" t="s">
        <v>213</v>
      </c>
      <c r="AU163" s="240" t="s">
        <v>84</v>
      </c>
      <c r="AY163" s="17" t="s">
        <v>211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82</v>
      </c>
      <c r="BK163" s="241">
        <f>ROUND(I163*H163,2)</f>
        <v>0</v>
      </c>
      <c r="BL163" s="17" t="s">
        <v>217</v>
      </c>
      <c r="BM163" s="240" t="s">
        <v>254</v>
      </c>
    </row>
    <row r="164" spans="1:51" s="13" customFormat="1" ht="12">
      <c r="A164" s="13"/>
      <c r="B164" s="247"/>
      <c r="C164" s="248"/>
      <c r="D164" s="249" t="s">
        <v>221</v>
      </c>
      <c r="E164" s="250" t="s">
        <v>1</v>
      </c>
      <c r="F164" s="251" t="s">
        <v>255</v>
      </c>
      <c r="G164" s="248"/>
      <c r="H164" s="250" t="s">
        <v>1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7" t="s">
        <v>221</v>
      </c>
      <c r="AU164" s="257" t="s">
        <v>84</v>
      </c>
      <c r="AV164" s="13" t="s">
        <v>82</v>
      </c>
      <c r="AW164" s="13" t="s">
        <v>31</v>
      </c>
      <c r="AX164" s="13" t="s">
        <v>74</v>
      </c>
      <c r="AY164" s="257" t="s">
        <v>211</v>
      </c>
    </row>
    <row r="165" spans="1:51" s="13" customFormat="1" ht="12">
      <c r="A165" s="13"/>
      <c r="B165" s="247"/>
      <c r="C165" s="248"/>
      <c r="D165" s="249" t="s">
        <v>221</v>
      </c>
      <c r="E165" s="250" t="s">
        <v>1</v>
      </c>
      <c r="F165" s="251" t="s">
        <v>223</v>
      </c>
      <c r="G165" s="248"/>
      <c r="H165" s="250" t="s">
        <v>1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7" t="s">
        <v>221</v>
      </c>
      <c r="AU165" s="257" t="s">
        <v>84</v>
      </c>
      <c r="AV165" s="13" t="s">
        <v>82</v>
      </c>
      <c r="AW165" s="13" t="s">
        <v>31</v>
      </c>
      <c r="AX165" s="13" t="s">
        <v>74</v>
      </c>
      <c r="AY165" s="257" t="s">
        <v>211</v>
      </c>
    </row>
    <row r="166" spans="1:51" s="14" customFormat="1" ht="12">
      <c r="A166" s="14"/>
      <c r="B166" s="258"/>
      <c r="C166" s="259"/>
      <c r="D166" s="249" t="s">
        <v>221</v>
      </c>
      <c r="E166" s="260" t="s">
        <v>1</v>
      </c>
      <c r="F166" s="261" t="s">
        <v>256</v>
      </c>
      <c r="G166" s="259"/>
      <c r="H166" s="262">
        <v>1.728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8" t="s">
        <v>221</v>
      </c>
      <c r="AU166" s="268" t="s">
        <v>84</v>
      </c>
      <c r="AV166" s="14" t="s">
        <v>84</v>
      </c>
      <c r="AW166" s="14" t="s">
        <v>31</v>
      </c>
      <c r="AX166" s="14" t="s">
        <v>74</v>
      </c>
      <c r="AY166" s="268" t="s">
        <v>211</v>
      </c>
    </row>
    <row r="167" spans="1:51" s="15" customFormat="1" ht="12">
      <c r="A167" s="15"/>
      <c r="B167" s="269"/>
      <c r="C167" s="270"/>
      <c r="D167" s="249" t="s">
        <v>221</v>
      </c>
      <c r="E167" s="271" t="s">
        <v>1</v>
      </c>
      <c r="F167" s="272" t="s">
        <v>225</v>
      </c>
      <c r="G167" s="270"/>
      <c r="H167" s="273">
        <v>1.728</v>
      </c>
      <c r="I167" s="274"/>
      <c r="J167" s="270"/>
      <c r="K167" s="270"/>
      <c r="L167" s="275"/>
      <c r="M167" s="276"/>
      <c r="N167" s="277"/>
      <c r="O167" s="277"/>
      <c r="P167" s="277"/>
      <c r="Q167" s="277"/>
      <c r="R167" s="277"/>
      <c r="S167" s="277"/>
      <c r="T167" s="278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9" t="s">
        <v>221</v>
      </c>
      <c r="AU167" s="279" t="s">
        <v>84</v>
      </c>
      <c r="AV167" s="15" t="s">
        <v>217</v>
      </c>
      <c r="AW167" s="15" t="s">
        <v>31</v>
      </c>
      <c r="AX167" s="15" t="s">
        <v>82</v>
      </c>
      <c r="AY167" s="279" t="s">
        <v>211</v>
      </c>
    </row>
    <row r="168" spans="1:65" s="2" customFormat="1" ht="16.5" customHeight="1">
      <c r="A168" s="38"/>
      <c r="B168" s="39"/>
      <c r="C168" s="280" t="s">
        <v>257</v>
      </c>
      <c r="D168" s="280" t="s">
        <v>258</v>
      </c>
      <c r="E168" s="281" t="s">
        <v>259</v>
      </c>
      <c r="F168" s="282" t="s">
        <v>260</v>
      </c>
      <c r="G168" s="283" t="s">
        <v>247</v>
      </c>
      <c r="H168" s="284">
        <v>3.456</v>
      </c>
      <c r="I168" s="285"/>
      <c r="J168" s="286">
        <f>ROUND(I168*H168,2)</f>
        <v>0</v>
      </c>
      <c r="K168" s="287"/>
      <c r="L168" s="288"/>
      <c r="M168" s="289" t="s">
        <v>1</v>
      </c>
      <c r="N168" s="290" t="s">
        <v>39</v>
      </c>
      <c r="O168" s="91"/>
      <c r="P168" s="238">
        <f>O168*H168</f>
        <v>0</v>
      </c>
      <c r="Q168" s="238">
        <v>1</v>
      </c>
      <c r="R168" s="238">
        <f>Q168*H168</f>
        <v>3.456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257</v>
      </c>
      <c r="AT168" s="240" t="s">
        <v>258</v>
      </c>
      <c r="AU168" s="240" t="s">
        <v>84</v>
      </c>
      <c r="AY168" s="17" t="s">
        <v>211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82</v>
      </c>
      <c r="BK168" s="241">
        <f>ROUND(I168*H168,2)</f>
        <v>0</v>
      </c>
      <c r="BL168" s="17" t="s">
        <v>217</v>
      </c>
      <c r="BM168" s="240" t="s">
        <v>261</v>
      </c>
    </row>
    <row r="169" spans="1:51" s="14" customFormat="1" ht="12">
      <c r="A169" s="14"/>
      <c r="B169" s="258"/>
      <c r="C169" s="259"/>
      <c r="D169" s="249" t="s">
        <v>221</v>
      </c>
      <c r="E169" s="260" t="s">
        <v>1</v>
      </c>
      <c r="F169" s="261" t="s">
        <v>262</v>
      </c>
      <c r="G169" s="259"/>
      <c r="H169" s="262">
        <v>3.456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8" t="s">
        <v>221</v>
      </c>
      <c r="AU169" s="268" t="s">
        <v>84</v>
      </c>
      <c r="AV169" s="14" t="s">
        <v>84</v>
      </c>
      <c r="AW169" s="14" t="s">
        <v>31</v>
      </c>
      <c r="AX169" s="14" t="s">
        <v>74</v>
      </c>
      <c r="AY169" s="268" t="s">
        <v>211</v>
      </c>
    </row>
    <row r="170" spans="1:51" s="15" customFormat="1" ht="12">
      <c r="A170" s="15"/>
      <c r="B170" s="269"/>
      <c r="C170" s="270"/>
      <c r="D170" s="249" t="s">
        <v>221</v>
      </c>
      <c r="E170" s="271" t="s">
        <v>1</v>
      </c>
      <c r="F170" s="272" t="s">
        <v>225</v>
      </c>
      <c r="G170" s="270"/>
      <c r="H170" s="273">
        <v>3.456</v>
      </c>
      <c r="I170" s="274"/>
      <c r="J170" s="270"/>
      <c r="K170" s="270"/>
      <c r="L170" s="275"/>
      <c r="M170" s="276"/>
      <c r="N170" s="277"/>
      <c r="O170" s="277"/>
      <c r="P170" s="277"/>
      <c r="Q170" s="277"/>
      <c r="R170" s="277"/>
      <c r="S170" s="277"/>
      <c r="T170" s="278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9" t="s">
        <v>221</v>
      </c>
      <c r="AU170" s="279" t="s">
        <v>84</v>
      </c>
      <c r="AV170" s="15" t="s">
        <v>217</v>
      </c>
      <c r="AW170" s="15" t="s">
        <v>31</v>
      </c>
      <c r="AX170" s="15" t="s">
        <v>82</v>
      </c>
      <c r="AY170" s="279" t="s">
        <v>211</v>
      </c>
    </row>
    <row r="171" spans="1:63" s="12" customFormat="1" ht="22.8" customHeight="1">
      <c r="A171" s="12"/>
      <c r="B171" s="212"/>
      <c r="C171" s="213"/>
      <c r="D171" s="214" t="s">
        <v>73</v>
      </c>
      <c r="E171" s="226" t="s">
        <v>84</v>
      </c>
      <c r="F171" s="226" t="s">
        <v>263</v>
      </c>
      <c r="G171" s="213"/>
      <c r="H171" s="213"/>
      <c r="I171" s="216"/>
      <c r="J171" s="227">
        <f>BK171</f>
        <v>0</v>
      </c>
      <c r="K171" s="213"/>
      <c r="L171" s="218"/>
      <c r="M171" s="219"/>
      <c r="N171" s="220"/>
      <c r="O171" s="220"/>
      <c r="P171" s="221">
        <f>SUM(P172:P176)</f>
        <v>0</v>
      </c>
      <c r="Q171" s="220"/>
      <c r="R171" s="221">
        <f>SUM(R172:R176)</f>
        <v>0.57024</v>
      </c>
      <c r="S171" s="220"/>
      <c r="T171" s="222">
        <f>SUM(T172:T176)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3" t="s">
        <v>82</v>
      </c>
      <c r="AT171" s="224" t="s">
        <v>73</v>
      </c>
      <c r="AU171" s="224" t="s">
        <v>82</v>
      </c>
      <c r="AY171" s="223" t="s">
        <v>211</v>
      </c>
      <c r="BK171" s="225">
        <f>SUM(BK172:BK176)</f>
        <v>0</v>
      </c>
    </row>
    <row r="172" spans="1:65" s="2" customFormat="1" ht="24.15" customHeight="1">
      <c r="A172" s="38"/>
      <c r="B172" s="39"/>
      <c r="C172" s="228" t="s">
        <v>264</v>
      </c>
      <c r="D172" s="228" t="s">
        <v>213</v>
      </c>
      <c r="E172" s="229" t="s">
        <v>265</v>
      </c>
      <c r="F172" s="230" t="s">
        <v>266</v>
      </c>
      <c r="G172" s="231" t="s">
        <v>216</v>
      </c>
      <c r="H172" s="232">
        <v>0.288</v>
      </c>
      <c r="I172" s="233"/>
      <c r="J172" s="234">
        <f>ROUND(I172*H172,2)</f>
        <v>0</v>
      </c>
      <c r="K172" s="235"/>
      <c r="L172" s="44"/>
      <c r="M172" s="236" t="s">
        <v>1</v>
      </c>
      <c r="N172" s="237" t="s">
        <v>39</v>
      </c>
      <c r="O172" s="91"/>
      <c r="P172" s="238">
        <f>O172*H172</f>
        <v>0</v>
      </c>
      <c r="Q172" s="238">
        <v>1.98</v>
      </c>
      <c r="R172" s="238">
        <f>Q172*H172</f>
        <v>0.57024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217</v>
      </c>
      <c r="AT172" s="240" t="s">
        <v>213</v>
      </c>
      <c r="AU172" s="240" t="s">
        <v>84</v>
      </c>
      <c r="AY172" s="17" t="s">
        <v>211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7" t="s">
        <v>82</v>
      </c>
      <c r="BK172" s="241">
        <f>ROUND(I172*H172,2)</f>
        <v>0</v>
      </c>
      <c r="BL172" s="17" t="s">
        <v>217</v>
      </c>
      <c r="BM172" s="240" t="s">
        <v>267</v>
      </c>
    </row>
    <row r="173" spans="1:51" s="13" customFormat="1" ht="12">
      <c r="A173" s="13"/>
      <c r="B173" s="247"/>
      <c r="C173" s="248"/>
      <c r="D173" s="249" t="s">
        <v>221</v>
      </c>
      <c r="E173" s="250" t="s">
        <v>1</v>
      </c>
      <c r="F173" s="251" t="s">
        <v>268</v>
      </c>
      <c r="G173" s="248"/>
      <c r="H173" s="250" t="s">
        <v>1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7" t="s">
        <v>221</v>
      </c>
      <c r="AU173" s="257" t="s">
        <v>84</v>
      </c>
      <c r="AV173" s="13" t="s">
        <v>82</v>
      </c>
      <c r="AW173" s="13" t="s">
        <v>31</v>
      </c>
      <c r="AX173" s="13" t="s">
        <v>74</v>
      </c>
      <c r="AY173" s="257" t="s">
        <v>211</v>
      </c>
    </row>
    <row r="174" spans="1:51" s="13" customFormat="1" ht="12">
      <c r="A174" s="13"/>
      <c r="B174" s="247"/>
      <c r="C174" s="248"/>
      <c r="D174" s="249" t="s">
        <v>221</v>
      </c>
      <c r="E174" s="250" t="s">
        <v>1</v>
      </c>
      <c r="F174" s="251" t="s">
        <v>223</v>
      </c>
      <c r="G174" s="248"/>
      <c r="H174" s="250" t="s">
        <v>1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7" t="s">
        <v>221</v>
      </c>
      <c r="AU174" s="257" t="s">
        <v>84</v>
      </c>
      <c r="AV174" s="13" t="s">
        <v>82</v>
      </c>
      <c r="AW174" s="13" t="s">
        <v>31</v>
      </c>
      <c r="AX174" s="13" t="s">
        <v>74</v>
      </c>
      <c r="AY174" s="257" t="s">
        <v>211</v>
      </c>
    </row>
    <row r="175" spans="1:51" s="14" customFormat="1" ht="12">
      <c r="A175" s="14"/>
      <c r="B175" s="258"/>
      <c r="C175" s="259"/>
      <c r="D175" s="249" t="s">
        <v>221</v>
      </c>
      <c r="E175" s="260" t="s">
        <v>1</v>
      </c>
      <c r="F175" s="261" t="s">
        <v>269</v>
      </c>
      <c r="G175" s="259"/>
      <c r="H175" s="262">
        <v>0.288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8" t="s">
        <v>221</v>
      </c>
      <c r="AU175" s="268" t="s">
        <v>84</v>
      </c>
      <c r="AV175" s="14" t="s">
        <v>84</v>
      </c>
      <c r="AW175" s="14" t="s">
        <v>31</v>
      </c>
      <c r="AX175" s="14" t="s">
        <v>74</v>
      </c>
      <c r="AY175" s="268" t="s">
        <v>211</v>
      </c>
    </row>
    <row r="176" spans="1:51" s="15" customFormat="1" ht="12">
      <c r="A176" s="15"/>
      <c r="B176" s="269"/>
      <c r="C176" s="270"/>
      <c r="D176" s="249" t="s">
        <v>221</v>
      </c>
      <c r="E176" s="271" t="s">
        <v>1</v>
      </c>
      <c r="F176" s="272" t="s">
        <v>225</v>
      </c>
      <c r="G176" s="270"/>
      <c r="H176" s="273">
        <v>0.288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9" t="s">
        <v>221</v>
      </c>
      <c r="AU176" s="279" t="s">
        <v>84</v>
      </c>
      <c r="AV176" s="15" t="s">
        <v>217</v>
      </c>
      <c r="AW176" s="15" t="s">
        <v>31</v>
      </c>
      <c r="AX176" s="15" t="s">
        <v>82</v>
      </c>
      <c r="AY176" s="279" t="s">
        <v>211</v>
      </c>
    </row>
    <row r="177" spans="1:63" s="12" customFormat="1" ht="22.8" customHeight="1">
      <c r="A177" s="12"/>
      <c r="B177" s="212"/>
      <c r="C177" s="213"/>
      <c r="D177" s="214" t="s">
        <v>73</v>
      </c>
      <c r="E177" s="226" t="s">
        <v>94</v>
      </c>
      <c r="F177" s="226" t="s">
        <v>270</v>
      </c>
      <c r="G177" s="213"/>
      <c r="H177" s="213"/>
      <c r="I177" s="216"/>
      <c r="J177" s="227">
        <f>BK177</f>
        <v>0</v>
      </c>
      <c r="K177" s="213"/>
      <c r="L177" s="218"/>
      <c r="M177" s="219"/>
      <c r="N177" s="220"/>
      <c r="O177" s="220"/>
      <c r="P177" s="221">
        <f>SUM(P178:P234)</f>
        <v>0</v>
      </c>
      <c r="Q177" s="220"/>
      <c r="R177" s="221">
        <f>SUM(R178:R234)</f>
        <v>6.771381860000001</v>
      </c>
      <c r="S177" s="220"/>
      <c r="T177" s="222">
        <f>SUM(T178:T234)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3" t="s">
        <v>82</v>
      </c>
      <c r="AT177" s="224" t="s">
        <v>73</v>
      </c>
      <c r="AU177" s="224" t="s">
        <v>82</v>
      </c>
      <c r="AY177" s="223" t="s">
        <v>211</v>
      </c>
      <c r="BK177" s="225">
        <f>SUM(BK178:BK234)</f>
        <v>0</v>
      </c>
    </row>
    <row r="178" spans="1:65" s="2" customFormat="1" ht="21.75" customHeight="1">
      <c r="A178" s="38"/>
      <c r="B178" s="39"/>
      <c r="C178" s="228" t="s">
        <v>271</v>
      </c>
      <c r="D178" s="228" t="s">
        <v>213</v>
      </c>
      <c r="E178" s="229" t="s">
        <v>272</v>
      </c>
      <c r="F178" s="230" t="s">
        <v>273</v>
      </c>
      <c r="G178" s="231" t="s">
        <v>274</v>
      </c>
      <c r="H178" s="232">
        <v>3</v>
      </c>
      <c r="I178" s="233"/>
      <c r="J178" s="234">
        <f>ROUND(I178*H178,2)</f>
        <v>0</v>
      </c>
      <c r="K178" s="235"/>
      <c r="L178" s="44"/>
      <c r="M178" s="236" t="s">
        <v>1</v>
      </c>
      <c r="N178" s="237" t="s">
        <v>39</v>
      </c>
      <c r="O178" s="91"/>
      <c r="P178" s="238">
        <f>O178*H178</f>
        <v>0</v>
      </c>
      <c r="Q178" s="238">
        <v>0.02693</v>
      </c>
      <c r="R178" s="238">
        <f>Q178*H178</f>
        <v>0.08079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217</v>
      </c>
      <c r="AT178" s="240" t="s">
        <v>213</v>
      </c>
      <c r="AU178" s="240" t="s">
        <v>84</v>
      </c>
      <c r="AY178" s="17" t="s">
        <v>211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82</v>
      </c>
      <c r="BK178" s="241">
        <f>ROUND(I178*H178,2)</f>
        <v>0</v>
      </c>
      <c r="BL178" s="17" t="s">
        <v>217</v>
      </c>
      <c r="BM178" s="240" t="s">
        <v>275</v>
      </c>
    </row>
    <row r="179" spans="1:51" s="14" customFormat="1" ht="12">
      <c r="A179" s="14"/>
      <c r="B179" s="258"/>
      <c r="C179" s="259"/>
      <c r="D179" s="249" t="s">
        <v>221</v>
      </c>
      <c r="E179" s="260" t="s">
        <v>1</v>
      </c>
      <c r="F179" s="261" t="s">
        <v>276</v>
      </c>
      <c r="G179" s="259"/>
      <c r="H179" s="262">
        <v>3</v>
      </c>
      <c r="I179" s="263"/>
      <c r="J179" s="259"/>
      <c r="K179" s="259"/>
      <c r="L179" s="264"/>
      <c r="M179" s="265"/>
      <c r="N179" s="266"/>
      <c r="O179" s="266"/>
      <c r="P179" s="266"/>
      <c r="Q179" s="266"/>
      <c r="R179" s="266"/>
      <c r="S179" s="266"/>
      <c r="T179" s="26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8" t="s">
        <v>221</v>
      </c>
      <c r="AU179" s="268" t="s">
        <v>84</v>
      </c>
      <c r="AV179" s="14" t="s">
        <v>84</v>
      </c>
      <c r="AW179" s="14" t="s">
        <v>31</v>
      </c>
      <c r="AX179" s="14" t="s">
        <v>74</v>
      </c>
      <c r="AY179" s="268" t="s">
        <v>211</v>
      </c>
    </row>
    <row r="180" spans="1:51" s="15" customFormat="1" ht="12">
      <c r="A180" s="15"/>
      <c r="B180" s="269"/>
      <c r="C180" s="270"/>
      <c r="D180" s="249" t="s">
        <v>221</v>
      </c>
      <c r="E180" s="271" t="s">
        <v>1</v>
      </c>
      <c r="F180" s="272" t="s">
        <v>225</v>
      </c>
      <c r="G180" s="270"/>
      <c r="H180" s="273">
        <v>3</v>
      </c>
      <c r="I180" s="274"/>
      <c r="J180" s="270"/>
      <c r="K180" s="270"/>
      <c r="L180" s="275"/>
      <c r="M180" s="276"/>
      <c r="N180" s="277"/>
      <c r="O180" s="277"/>
      <c r="P180" s="277"/>
      <c r="Q180" s="277"/>
      <c r="R180" s="277"/>
      <c r="S180" s="277"/>
      <c r="T180" s="278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9" t="s">
        <v>221</v>
      </c>
      <c r="AU180" s="279" t="s">
        <v>84</v>
      </c>
      <c r="AV180" s="15" t="s">
        <v>217</v>
      </c>
      <c r="AW180" s="15" t="s">
        <v>31</v>
      </c>
      <c r="AX180" s="15" t="s">
        <v>82</v>
      </c>
      <c r="AY180" s="279" t="s">
        <v>211</v>
      </c>
    </row>
    <row r="181" spans="1:65" s="2" customFormat="1" ht="24.15" customHeight="1">
      <c r="A181" s="38"/>
      <c r="B181" s="39"/>
      <c r="C181" s="228" t="s">
        <v>277</v>
      </c>
      <c r="D181" s="228" t="s">
        <v>213</v>
      </c>
      <c r="E181" s="229" t="s">
        <v>278</v>
      </c>
      <c r="F181" s="230" t="s">
        <v>279</v>
      </c>
      <c r="G181" s="231" t="s">
        <v>247</v>
      </c>
      <c r="H181" s="232">
        <v>0.014</v>
      </c>
      <c r="I181" s="233"/>
      <c r="J181" s="234">
        <f>ROUND(I181*H181,2)</f>
        <v>0</v>
      </c>
      <c r="K181" s="235"/>
      <c r="L181" s="44"/>
      <c r="M181" s="236" t="s">
        <v>1</v>
      </c>
      <c r="N181" s="237" t="s">
        <v>39</v>
      </c>
      <c r="O181" s="91"/>
      <c r="P181" s="238">
        <f>O181*H181</f>
        <v>0</v>
      </c>
      <c r="Q181" s="238">
        <v>0.01954</v>
      </c>
      <c r="R181" s="238">
        <f>Q181*H181</f>
        <v>0.00027356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217</v>
      </c>
      <c r="AT181" s="240" t="s">
        <v>213</v>
      </c>
      <c r="AU181" s="240" t="s">
        <v>84</v>
      </c>
      <c r="AY181" s="17" t="s">
        <v>211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82</v>
      </c>
      <c r="BK181" s="241">
        <f>ROUND(I181*H181,2)</f>
        <v>0</v>
      </c>
      <c r="BL181" s="17" t="s">
        <v>217</v>
      </c>
      <c r="BM181" s="240" t="s">
        <v>280</v>
      </c>
    </row>
    <row r="182" spans="1:51" s="13" customFormat="1" ht="12">
      <c r="A182" s="13"/>
      <c r="B182" s="247"/>
      <c r="C182" s="248"/>
      <c r="D182" s="249" t="s">
        <v>221</v>
      </c>
      <c r="E182" s="250" t="s">
        <v>1</v>
      </c>
      <c r="F182" s="251" t="s">
        <v>281</v>
      </c>
      <c r="G182" s="248"/>
      <c r="H182" s="250" t="s">
        <v>1</v>
      </c>
      <c r="I182" s="252"/>
      <c r="J182" s="248"/>
      <c r="K182" s="248"/>
      <c r="L182" s="253"/>
      <c r="M182" s="254"/>
      <c r="N182" s="255"/>
      <c r="O182" s="255"/>
      <c r="P182" s="255"/>
      <c r="Q182" s="255"/>
      <c r="R182" s="255"/>
      <c r="S182" s="255"/>
      <c r="T182" s="25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7" t="s">
        <v>221</v>
      </c>
      <c r="AU182" s="257" t="s">
        <v>84</v>
      </c>
      <c r="AV182" s="13" t="s">
        <v>82</v>
      </c>
      <c r="AW182" s="13" t="s">
        <v>31</v>
      </c>
      <c r="AX182" s="13" t="s">
        <v>74</v>
      </c>
      <c r="AY182" s="257" t="s">
        <v>211</v>
      </c>
    </row>
    <row r="183" spans="1:51" s="14" customFormat="1" ht="12">
      <c r="A183" s="14"/>
      <c r="B183" s="258"/>
      <c r="C183" s="259"/>
      <c r="D183" s="249" t="s">
        <v>221</v>
      </c>
      <c r="E183" s="260" t="s">
        <v>1</v>
      </c>
      <c r="F183" s="261" t="s">
        <v>282</v>
      </c>
      <c r="G183" s="259"/>
      <c r="H183" s="262">
        <v>0.008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8" t="s">
        <v>221</v>
      </c>
      <c r="AU183" s="268" t="s">
        <v>84</v>
      </c>
      <c r="AV183" s="14" t="s">
        <v>84</v>
      </c>
      <c r="AW183" s="14" t="s">
        <v>31</v>
      </c>
      <c r="AX183" s="14" t="s">
        <v>74</v>
      </c>
      <c r="AY183" s="268" t="s">
        <v>211</v>
      </c>
    </row>
    <row r="184" spans="1:51" s="14" customFormat="1" ht="12">
      <c r="A184" s="14"/>
      <c r="B184" s="258"/>
      <c r="C184" s="259"/>
      <c r="D184" s="249" t="s">
        <v>221</v>
      </c>
      <c r="E184" s="260" t="s">
        <v>1</v>
      </c>
      <c r="F184" s="261" t="s">
        <v>283</v>
      </c>
      <c r="G184" s="259"/>
      <c r="H184" s="262">
        <v>0.006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8" t="s">
        <v>221</v>
      </c>
      <c r="AU184" s="268" t="s">
        <v>84</v>
      </c>
      <c r="AV184" s="14" t="s">
        <v>84</v>
      </c>
      <c r="AW184" s="14" t="s">
        <v>31</v>
      </c>
      <c r="AX184" s="14" t="s">
        <v>74</v>
      </c>
      <c r="AY184" s="268" t="s">
        <v>211</v>
      </c>
    </row>
    <row r="185" spans="1:51" s="15" customFormat="1" ht="12">
      <c r="A185" s="15"/>
      <c r="B185" s="269"/>
      <c r="C185" s="270"/>
      <c r="D185" s="249" t="s">
        <v>221</v>
      </c>
      <c r="E185" s="271" t="s">
        <v>1</v>
      </c>
      <c r="F185" s="272" t="s">
        <v>225</v>
      </c>
      <c r="G185" s="270"/>
      <c r="H185" s="273">
        <v>0.014</v>
      </c>
      <c r="I185" s="274"/>
      <c r="J185" s="270"/>
      <c r="K185" s="270"/>
      <c r="L185" s="275"/>
      <c r="M185" s="276"/>
      <c r="N185" s="277"/>
      <c r="O185" s="277"/>
      <c r="P185" s="277"/>
      <c r="Q185" s="277"/>
      <c r="R185" s="277"/>
      <c r="S185" s="277"/>
      <c r="T185" s="278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9" t="s">
        <v>221</v>
      </c>
      <c r="AU185" s="279" t="s">
        <v>84</v>
      </c>
      <c r="AV185" s="15" t="s">
        <v>217</v>
      </c>
      <c r="AW185" s="15" t="s">
        <v>31</v>
      </c>
      <c r="AX185" s="15" t="s">
        <v>82</v>
      </c>
      <c r="AY185" s="279" t="s">
        <v>211</v>
      </c>
    </row>
    <row r="186" spans="1:65" s="2" customFormat="1" ht="24.15" customHeight="1">
      <c r="A186" s="38"/>
      <c r="B186" s="39"/>
      <c r="C186" s="280" t="s">
        <v>8</v>
      </c>
      <c r="D186" s="280" t="s">
        <v>258</v>
      </c>
      <c r="E186" s="281" t="s">
        <v>284</v>
      </c>
      <c r="F186" s="282" t="s">
        <v>285</v>
      </c>
      <c r="G186" s="283" t="s">
        <v>247</v>
      </c>
      <c r="H186" s="284">
        <v>0.015</v>
      </c>
      <c r="I186" s="285"/>
      <c r="J186" s="286">
        <f>ROUND(I186*H186,2)</f>
        <v>0</v>
      </c>
      <c r="K186" s="287"/>
      <c r="L186" s="288"/>
      <c r="M186" s="289" t="s">
        <v>1</v>
      </c>
      <c r="N186" s="290" t="s">
        <v>39</v>
      </c>
      <c r="O186" s="91"/>
      <c r="P186" s="238">
        <f>O186*H186</f>
        <v>0</v>
      </c>
      <c r="Q186" s="238">
        <v>1</v>
      </c>
      <c r="R186" s="238">
        <f>Q186*H186</f>
        <v>0.015</v>
      </c>
      <c r="S186" s="238">
        <v>0</v>
      </c>
      <c r="T186" s="23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257</v>
      </c>
      <c r="AT186" s="240" t="s">
        <v>258</v>
      </c>
      <c r="AU186" s="240" t="s">
        <v>84</v>
      </c>
      <c r="AY186" s="17" t="s">
        <v>211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7" t="s">
        <v>82</v>
      </c>
      <c r="BK186" s="241">
        <f>ROUND(I186*H186,2)</f>
        <v>0</v>
      </c>
      <c r="BL186" s="17" t="s">
        <v>217</v>
      </c>
      <c r="BM186" s="240" t="s">
        <v>286</v>
      </c>
    </row>
    <row r="187" spans="1:51" s="13" customFormat="1" ht="12">
      <c r="A187" s="13"/>
      <c r="B187" s="247"/>
      <c r="C187" s="248"/>
      <c r="D187" s="249" t="s">
        <v>221</v>
      </c>
      <c r="E187" s="250" t="s">
        <v>1</v>
      </c>
      <c r="F187" s="251" t="s">
        <v>281</v>
      </c>
      <c r="G187" s="248"/>
      <c r="H187" s="250" t="s">
        <v>1</v>
      </c>
      <c r="I187" s="252"/>
      <c r="J187" s="248"/>
      <c r="K187" s="248"/>
      <c r="L187" s="253"/>
      <c r="M187" s="254"/>
      <c r="N187" s="255"/>
      <c r="O187" s="255"/>
      <c r="P187" s="255"/>
      <c r="Q187" s="255"/>
      <c r="R187" s="255"/>
      <c r="S187" s="255"/>
      <c r="T187" s="25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7" t="s">
        <v>221</v>
      </c>
      <c r="AU187" s="257" t="s">
        <v>84</v>
      </c>
      <c r="AV187" s="13" t="s">
        <v>82</v>
      </c>
      <c r="AW187" s="13" t="s">
        <v>31</v>
      </c>
      <c r="AX187" s="13" t="s">
        <v>74</v>
      </c>
      <c r="AY187" s="257" t="s">
        <v>211</v>
      </c>
    </row>
    <row r="188" spans="1:51" s="14" customFormat="1" ht="12">
      <c r="A188" s="14"/>
      <c r="B188" s="258"/>
      <c r="C188" s="259"/>
      <c r="D188" s="249" t="s">
        <v>221</v>
      </c>
      <c r="E188" s="260" t="s">
        <v>1</v>
      </c>
      <c r="F188" s="261" t="s">
        <v>287</v>
      </c>
      <c r="G188" s="259"/>
      <c r="H188" s="262">
        <v>0.008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8" t="s">
        <v>221</v>
      </c>
      <c r="AU188" s="268" t="s">
        <v>84</v>
      </c>
      <c r="AV188" s="14" t="s">
        <v>84</v>
      </c>
      <c r="AW188" s="14" t="s">
        <v>31</v>
      </c>
      <c r="AX188" s="14" t="s">
        <v>74</v>
      </c>
      <c r="AY188" s="268" t="s">
        <v>211</v>
      </c>
    </row>
    <row r="189" spans="1:51" s="14" customFormat="1" ht="12">
      <c r="A189" s="14"/>
      <c r="B189" s="258"/>
      <c r="C189" s="259"/>
      <c r="D189" s="249" t="s">
        <v>221</v>
      </c>
      <c r="E189" s="260" t="s">
        <v>1</v>
      </c>
      <c r="F189" s="261" t="s">
        <v>288</v>
      </c>
      <c r="G189" s="259"/>
      <c r="H189" s="262">
        <v>0.007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8" t="s">
        <v>221</v>
      </c>
      <c r="AU189" s="268" t="s">
        <v>84</v>
      </c>
      <c r="AV189" s="14" t="s">
        <v>84</v>
      </c>
      <c r="AW189" s="14" t="s">
        <v>31</v>
      </c>
      <c r="AX189" s="14" t="s">
        <v>74</v>
      </c>
      <c r="AY189" s="268" t="s">
        <v>211</v>
      </c>
    </row>
    <row r="190" spans="1:51" s="15" customFormat="1" ht="12">
      <c r="A190" s="15"/>
      <c r="B190" s="269"/>
      <c r="C190" s="270"/>
      <c r="D190" s="249" t="s">
        <v>221</v>
      </c>
      <c r="E190" s="271" t="s">
        <v>1</v>
      </c>
      <c r="F190" s="272" t="s">
        <v>225</v>
      </c>
      <c r="G190" s="270"/>
      <c r="H190" s="273">
        <v>0.015</v>
      </c>
      <c r="I190" s="274"/>
      <c r="J190" s="270"/>
      <c r="K190" s="270"/>
      <c r="L190" s="275"/>
      <c r="M190" s="276"/>
      <c r="N190" s="277"/>
      <c r="O190" s="277"/>
      <c r="P190" s="277"/>
      <c r="Q190" s="277"/>
      <c r="R190" s="277"/>
      <c r="S190" s="277"/>
      <c r="T190" s="278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9" t="s">
        <v>221</v>
      </c>
      <c r="AU190" s="279" t="s">
        <v>84</v>
      </c>
      <c r="AV190" s="15" t="s">
        <v>217</v>
      </c>
      <c r="AW190" s="15" t="s">
        <v>31</v>
      </c>
      <c r="AX190" s="15" t="s">
        <v>82</v>
      </c>
      <c r="AY190" s="279" t="s">
        <v>211</v>
      </c>
    </row>
    <row r="191" spans="1:65" s="2" customFormat="1" ht="24.15" customHeight="1">
      <c r="A191" s="38"/>
      <c r="B191" s="39"/>
      <c r="C191" s="228" t="s">
        <v>289</v>
      </c>
      <c r="D191" s="228" t="s">
        <v>213</v>
      </c>
      <c r="E191" s="229" t="s">
        <v>290</v>
      </c>
      <c r="F191" s="230" t="s">
        <v>291</v>
      </c>
      <c r="G191" s="231" t="s">
        <v>292</v>
      </c>
      <c r="H191" s="232">
        <v>13.005</v>
      </c>
      <c r="I191" s="233"/>
      <c r="J191" s="234">
        <f>ROUND(I191*H191,2)</f>
        <v>0</v>
      </c>
      <c r="K191" s="235"/>
      <c r="L191" s="44"/>
      <c r="M191" s="236" t="s">
        <v>1</v>
      </c>
      <c r="N191" s="237" t="s">
        <v>39</v>
      </c>
      <c r="O191" s="91"/>
      <c r="P191" s="238">
        <f>O191*H191</f>
        <v>0</v>
      </c>
      <c r="Q191" s="238">
        <v>0.07937</v>
      </c>
      <c r="R191" s="238">
        <f>Q191*H191</f>
        <v>1.0322068500000001</v>
      </c>
      <c r="S191" s="238">
        <v>0</v>
      </c>
      <c r="T191" s="23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0" t="s">
        <v>217</v>
      </c>
      <c r="AT191" s="240" t="s">
        <v>213</v>
      </c>
      <c r="AU191" s="240" t="s">
        <v>84</v>
      </c>
      <c r="AY191" s="17" t="s">
        <v>211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7" t="s">
        <v>82</v>
      </c>
      <c r="BK191" s="241">
        <f>ROUND(I191*H191,2)</f>
        <v>0</v>
      </c>
      <c r="BL191" s="17" t="s">
        <v>217</v>
      </c>
      <c r="BM191" s="240" t="s">
        <v>293</v>
      </c>
    </row>
    <row r="192" spans="1:51" s="13" customFormat="1" ht="12">
      <c r="A192" s="13"/>
      <c r="B192" s="247"/>
      <c r="C192" s="248"/>
      <c r="D192" s="249" t="s">
        <v>221</v>
      </c>
      <c r="E192" s="250" t="s">
        <v>1</v>
      </c>
      <c r="F192" s="251" t="s">
        <v>223</v>
      </c>
      <c r="G192" s="248"/>
      <c r="H192" s="250" t="s">
        <v>1</v>
      </c>
      <c r="I192" s="252"/>
      <c r="J192" s="248"/>
      <c r="K192" s="248"/>
      <c r="L192" s="253"/>
      <c r="M192" s="254"/>
      <c r="N192" s="255"/>
      <c r="O192" s="255"/>
      <c r="P192" s="255"/>
      <c r="Q192" s="255"/>
      <c r="R192" s="255"/>
      <c r="S192" s="255"/>
      <c r="T192" s="25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7" t="s">
        <v>221</v>
      </c>
      <c r="AU192" s="257" t="s">
        <v>84</v>
      </c>
      <c r="AV192" s="13" t="s">
        <v>82</v>
      </c>
      <c r="AW192" s="13" t="s">
        <v>31</v>
      </c>
      <c r="AX192" s="13" t="s">
        <v>74</v>
      </c>
      <c r="AY192" s="257" t="s">
        <v>211</v>
      </c>
    </row>
    <row r="193" spans="1:51" s="14" customFormat="1" ht="12">
      <c r="A193" s="14"/>
      <c r="B193" s="258"/>
      <c r="C193" s="259"/>
      <c r="D193" s="249" t="s">
        <v>221</v>
      </c>
      <c r="E193" s="260" t="s">
        <v>1</v>
      </c>
      <c r="F193" s="261" t="s">
        <v>294</v>
      </c>
      <c r="G193" s="259"/>
      <c r="H193" s="262">
        <v>10.201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8" t="s">
        <v>221</v>
      </c>
      <c r="AU193" s="268" t="s">
        <v>84</v>
      </c>
      <c r="AV193" s="14" t="s">
        <v>84</v>
      </c>
      <c r="AW193" s="14" t="s">
        <v>31</v>
      </c>
      <c r="AX193" s="14" t="s">
        <v>74</v>
      </c>
      <c r="AY193" s="268" t="s">
        <v>211</v>
      </c>
    </row>
    <row r="194" spans="1:51" s="14" customFormat="1" ht="12">
      <c r="A194" s="14"/>
      <c r="B194" s="258"/>
      <c r="C194" s="259"/>
      <c r="D194" s="249" t="s">
        <v>221</v>
      </c>
      <c r="E194" s="260" t="s">
        <v>1</v>
      </c>
      <c r="F194" s="261" t="s">
        <v>295</v>
      </c>
      <c r="G194" s="259"/>
      <c r="H194" s="262">
        <v>-1.4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8" t="s">
        <v>221</v>
      </c>
      <c r="AU194" s="268" t="s">
        <v>84</v>
      </c>
      <c r="AV194" s="14" t="s">
        <v>84</v>
      </c>
      <c r="AW194" s="14" t="s">
        <v>31</v>
      </c>
      <c r="AX194" s="14" t="s">
        <v>74</v>
      </c>
      <c r="AY194" s="268" t="s">
        <v>211</v>
      </c>
    </row>
    <row r="195" spans="1:51" s="14" customFormat="1" ht="12">
      <c r="A195" s="14"/>
      <c r="B195" s="258"/>
      <c r="C195" s="259"/>
      <c r="D195" s="249" t="s">
        <v>221</v>
      </c>
      <c r="E195" s="260" t="s">
        <v>1</v>
      </c>
      <c r="F195" s="261" t="s">
        <v>296</v>
      </c>
      <c r="G195" s="259"/>
      <c r="H195" s="262">
        <v>6.204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8" t="s">
        <v>221</v>
      </c>
      <c r="AU195" s="268" t="s">
        <v>84</v>
      </c>
      <c r="AV195" s="14" t="s">
        <v>84</v>
      </c>
      <c r="AW195" s="14" t="s">
        <v>31</v>
      </c>
      <c r="AX195" s="14" t="s">
        <v>74</v>
      </c>
      <c r="AY195" s="268" t="s">
        <v>211</v>
      </c>
    </row>
    <row r="196" spans="1:51" s="14" customFormat="1" ht="12">
      <c r="A196" s="14"/>
      <c r="B196" s="258"/>
      <c r="C196" s="259"/>
      <c r="D196" s="249" t="s">
        <v>221</v>
      </c>
      <c r="E196" s="260" t="s">
        <v>1</v>
      </c>
      <c r="F196" s="261" t="s">
        <v>297</v>
      </c>
      <c r="G196" s="259"/>
      <c r="H196" s="262">
        <v>-2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8" t="s">
        <v>221</v>
      </c>
      <c r="AU196" s="268" t="s">
        <v>84</v>
      </c>
      <c r="AV196" s="14" t="s">
        <v>84</v>
      </c>
      <c r="AW196" s="14" t="s">
        <v>31</v>
      </c>
      <c r="AX196" s="14" t="s">
        <v>74</v>
      </c>
      <c r="AY196" s="268" t="s">
        <v>211</v>
      </c>
    </row>
    <row r="197" spans="1:51" s="15" customFormat="1" ht="12">
      <c r="A197" s="15"/>
      <c r="B197" s="269"/>
      <c r="C197" s="270"/>
      <c r="D197" s="249" t="s">
        <v>221</v>
      </c>
      <c r="E197" s="271" t="s">
        <v>1</v>
      </c>
      <c r="F197" s="272" t="s">
        <v>225</v>
      </c>
      <c r="G197" s="270"/>
      <c r="H197" s="273">
        <v>13.005</v>
      </c>
      <c r="I197" s="274"/>
      <c r="J197" s="270"/>
      <c r="K197" s="270"/>
      <c r="L197" s="275"/>
      <c r="M197" s="276"/>
      <c r="N197" s="277"/>
      <c r="O197" s="277"/>
      <c r="P197" s="277"/>
      <c r="Q197" s="277"/>
      <c r="R197" s="277"/>
      <c r="S197" s="277"/>
      <c r="T197" s="278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9" t="s">
        <v>221</v>
      </c>
      <c r="AU197" s="279" t="s">
        <v>84</v>
      </c>
      <c r="AV197" s="15" t="s">
        <v>217</v>
      </c>
      <c r="AW197" s="15" t="s">
        <v>31</v>
      </c>
      <c r="AX197" s="15" t="s">
        <v>82</v>
      </c>
      <c r="AY197" s="279" t="s">
        <v>211</v>
      </c>
    </row>
    <row r="198" spans="1:65" s="2" customFormat="1" ht="24.15" customHeight="1">
      <c r="A198" s="38"/>
      <c r="B198" s="39"/>
      <c r="C198" s="228" t="s">
        <v>298</v>
      </c>
      <c r="D198" s="228" t="s">
        <v>213</v>
      </c>
      <c r="E198" s="229" t="s">
        <v>299</v>
      </c>
      <c r="F198" s="230" t="s">
        <v>300</v>
      </c>
      <c r="G198" s="231" t="s">
        <v>292</v>
      </c>
      <c r="H198" s="232">
        <v>16.456</v>
      </c>
      <c r="I198" s="233"/>
      <c r="J198" s="234">
        <f>ROUND(I198*H198,2)</f>
        <v>0</v>
      </c>
      <c r="K198" s="235"/>
      <c r="L198" s="44"/>
      <c r="M198" s="236" t="s">
        <v>1</v>
      </c>
      <c r="N198" s="237" t="s">
        <v>39</v>
      </c>
      <c r="O198" s="91"/>
      <c r="P198" s="238">
        <f>O198*H198</f>
        <v>0</v>
      </c>
      <c r="Q198" s="238">
        <v>0.11549</v>
      </c>
      <c r="R198" s="238">
        <f>Q198*H198</f>
        <v>1.9005034399999998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217</v>
      </c>
      <c r="AT198" s="240" t="s">
        <v>213</v>
      </c>
      <c r="AU198" s="240" t="s">
        <v>84</v>
      </c>
      <c r="AY198" s="17" t="s">
        <v>211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7" t="s">
        <v>82</v>
      </c>
      <c r="BK198" s="241">
        <f>ROUND(I198*H198,2)</f>
        <v>0</v>
      </c>
      <c r="BL198" s="17" t="s">
        <v>217</v>
      </c>
      <c r="BM198" s="240" t="s">
        <v>301</v>
      </c>
    </row>
    <row r="199" spans="1:51" s="13" customFormat="1" ht="12">
      <c r="A199" s="13"/>
      <c r="B199" s="247"/>
      <c r="C199" s="248"/>
      <c r="D199" s="249" t="s">
        <v>221</v>
      </c>
      <c r="E199" s="250" t="s">
        <v>1</v>
      </c>
      <c r="F199" s="251" t="s">
        <v>223</v>
      </c>
      <c r="G199" s="248"/>
      <c r="H199" s="250" t="s">
        <v>1</v>
      </c>
      <c r="I199" s="252"/>
      <c r="J199" s="248"/>
      <c r="K199" s="248"/>
      <c r="L199" s="253"/>
      <c r="M199" s="254"/>
      <c r="N199" s="255"/>
      <c r="O199" s="255"/>
      <c r="P199" s="255"/>
      <c r="Q199" s="255"/>
      <c r="R199" s="255"/>
      <c r="S199" s="255"/>
      <c r="T199" s="25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7" t="s">
        <v>221</v>
      </c>
      <c r="AU199" s="257" t="s">
        <v>84</v>
      </c>
      <c r="AV199" s="13" t="s">
        <v>82</v>
      </c>
      <c r="AW199" s="13" t="s">
        <v>31</v>
      </c>
      <c r="AX199" s="13" t="s">
        <v>74</v>
      </c>
      <c r="AY199" s="257" t="s">
        <v>211</v>
      </c>
    </row>
    <row r="200" spans="1:51" s="14" customFormat="1" ht="12">
      <c r="A200" s="14"/>
      <c r="B200" s="258"/>
      <c r="C200" s="259"/>
      <c r="D200" s="249" t="s">
        <v>221</v>
      </c>
      <c r="E200" s="260" t="s">
        <v>1</v>
      </c>
      <c r="F200" s="261" t="s">
        <v>302</v>
      </c>
      <c r="G200" s="259"/>
      <c r="H200" s="262">
        <v>16.456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8" t="s">
        <v>221</v>
      </c>
      <c r="AU200" s="268" t="s">
        <v>84</v>
      </c>
      <c r="AV200" s="14" t="s">
        <v>84</v>
      </c>
      <c r="AW200" s="14" t="s">
        <v>31</v>
      </c>
      <c r="AX200" s="14" t="s">
        <v>74</v>
      </c>
      <c r="AY200" s="268" t="s">
        <v>211</v>
      </c>
    </row>
    <row r="201" spans="1:51" s="15" customFormat="1" ht="12">
      <c r="A201" s="15"/>
      <c r="B201" s="269"/>
      <c r="C201" s="270"/>
      <c r="D201" s="249" t="s">
        <v>221</v>
      </c>
      <c r="E201" s="271" t="s">
        <v>1</v>
      </c>
      <c r="F201" s="272" t="s">
        <v>225</v>
      </c>
      <c r="G201" s="270"/>
      <c r="H201" s="273">
        <v>16.456</v>
      </c>
      <c r="I201" s="274"/>
      <c r="J201" s="270"/>
      <c r="K201" s="270"/>
      <c r="L201" s="275"/>
      <c r="M201" s="276"/>
      <c r="N201" s="277"/>
      <c r="O201" s="277"/>
      <c r="P201" s="277"/>
      <c r="Q201" s="277"/>
      <c r="R201" s="277"/>
      <c r="S201" s="277"/>
      <c r="T201" s="278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9" t="s">
        <v>221</v>
      </c>
      <c r="AU201" s="279" t="s">
        <v>84</v>
      </c>
      <c r="AV201" s="15" t="s">
        <v>217</v>
      </c>
      <c r="AW201" s="15" t="s">
        <v>31</v>
      </c>
      <c r="AX201" s="15" t="s">
        <v>82</v>
      </c>
      <c r="AY201" s="279" t="s">
        <v>211</v>
      </c>
    </row>
    <row r="202" spans="1:65" s="2" customFormat="1" ht="24.15" customHeight="1">
      <c r="A202" s="38"/>
      <c r="B202" s="39"/>
      <c r="C202" s="228" t="s">
        <v>303</v>
      </c>
      <c r="D202" s="228" t="s">
        <v>213</v>
      </c>
      <c r="E202" s="229" t="s">
        <v>304</v>
      </c>
      <c r="F202" s="230" t="s">
        <v>305</v>
      </c>
      <c r="G202" s="231" t="s">
        <v>292</v>
      </c>
      <c r="H202" s="232">
        <v>14.074</v>
      </c>
      <c r="I202" s="233"/>
      <c r="J202" s="234">
        <f>ROUND(I202*H202,2)</f>
        <v>0</v>
      </c>
      <c r="K202" s="235"/>
      <c r="L202" s="44"/>
      <c r="M202" s="236" t="s">
        <v>1</v>
      </c>
      <c r="N202" s="237" t="s">
        <v>39</v>
      </c>
      <c r="O202" s="91"/>
      <c r="P202" s="238">
        <f>O202*H202</f>
        <v>0</v>
      </c>
      <c r="Q202" s="238">
        <v>0.11439</v>
      </c>
      <c r="R202" s="238">
        <f>Q202*H202</f>
        <v>1.60992486</v>
      </c>
      <c r="S202" s="238">
        <v>0</v>
      </c>
      <c r="T202" s="23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0" t="s">
        <v>217</v>
      </c>
      <c r="AT202" s="240" t="s">
        <v>213</v>
      </c>
      <c r="AU202" s="240" t="s">
        <v>84</v>
      </c>
      <c r="AY202" s="17" t="s">
        <v>211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7" t="s">
        <v>82</v>
      </c>
      <c r="BK202" s="241">
        <f>ROUND(I202*H202,2)</f>
        <v>0</v>
      </c>
      <c r="BL202" s="17" t="s">
        <v>217</v>
      </c>
      <c r="BM202" s="240" t="s">
        <v>306</v>
      </c>
    </row>
    <row r="203" spans="1:51" s="13" customFormat="1" ht="12">
      <c r="A203" s="13"/>
      <c r="B203" s="247"/>
      <c r="C203" s="248"/>
      <c r="D203" s="249" t="s">
        <v>221</v>
      </c>
      <c r="E203" s="250" t="s">
        <v>1</v>
      </c>
      <c r="F203" s="251" t="s">
        <v>223</v>
      </c>
      <c r="G203" s="248"/>
      <c r="H203" s="250" t="s">
        <v>1</v>
      </c>
      <c r="I203" s="252"/>
      <c r="J203" s="248"/>
      <c r="K203" s="248"/>
      <c r="L203" s="253"/>
      <c r="M203" s="254"/>
      <c r="N203" s="255"/>
      <c r="O203" s="255"/>
      <c r="P203" s="255"/>
      <c r="Q203" s="255"/>
      <c r="R203" s="255"/>
      <c r="S203" s="255"/>
      <c r="T203" s="25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7" t="s">
        <v>221</v>
      </c>
      <c r="AU203" s="257" t="s">
        <v>84</v>
      </c>
      <c r="AV203" s="13" t="s">
        <v>82</v>
      </c>
      <c r="AW203" s="13" t="s">
        <v>31</v>
      </c>
      <c r="AX203" s="13" t="s">
        <v>74</v>
      </c>
      <c r="AY203" s="257" t="s">
        <v>211</v>
      </c>
    </row>
    <row r="204" spans="1:51" s="14" customFormat="1" ht="12">
      <c r="A204" s="14"/>
      <c r="B204" s="258"/>
      <c r="C204" s="259"/>
      <c r="D204" s="249" t="s">
        <v>221</v>
      </c>
      <c r="E204" s="260" t="s">
        <v>1</v>
      </c>
      <c r="F204" s="261" t="s">
        <v>307</v>
      </c>
      <c r="G204" s="259"/>
      <c r="H204" s="262">
        <v>19.074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8" t="s">
        <v>221</v>
      </c>
      <c r="AU204" s="268" t="s">
        <v>84</v>
      </c>
      <c r="AV204" s="14" t="s">
        <v>84</v>
      </c>
      <c r="AW204" s="14" t="s">
        <v>31</v>
      </c>
      <c r="AX204" s="14" t="s">
        <v>74</v>
      </c>
      <c r="AY204" s="268" t="s">
        <v>211</v>
      </c>
    </row>
    <row r="205" spans="1:51" s="14" customFormat="1" ht="12">
      <c r="A205" s="14"/>
      <c r="B205" s="258"/>
      <c r="C205" s="259"/>
      <c r="D205" s="249" t="s">
        <v>221</v>
      </c>
      <c r="E205" s="260" t="s">
        <v>1</v>
      </c>
      <c r="F205" s="261" t="s">
        <v>308</v>
      </c>
      <c r="G205" s="259"/>
      <c r="H205" s="262">
        <v>-3.2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8" t="s">
        <v>221</v>
      </c>
      <c r="AU205" s="268" t="s">
        <v>84</v>
      </c>
      <c r="AV205" s="14" t="s">
        <v>84</v>
      </c>
      <c r="AW205" s="14" t="s">
        <v>31</v>
      </c>
      <c r="AX205" s="14" t="s">
        <v>74</v>
      </c>
      <c r="AY205" s="268" t="s">
        <v>211</v>
      </c>
    </row>
    <row r="206" spans="1:51" s="14" customFormat="1" ht="12">
      <c r="A206" s="14"/>
      <c r="B206" s="258"/>
      <c r="C206" s="259"/>
      <c r="D206" s="249" t="s">
        <v>221</v>
      </c>
      <c r="E206" s="260" t="s">
        <v>1</v>
      </c>
      <c r="F206" s="261" t="s">
        <v>309</v>
      </c>
      <c r="G206" s="259"/>
      <c r="H206" s="262">
        <v>-1.8</v>
      </c>
      <c r="I206" s="263"/>
      <c r="J206" s="259"/>
      <c r="K206" s="259"/>
      <c r="L206" s="264"/>
      <c r="M206" s="265"/>
      <c r="N206" s="266"/>
      <c r="O206" s="266"/>
      <c r="P206" s="266"/>
      <c r="Q206" s="266"/>
      <c r="R206" s="266"/>
      <c r="S206" s="266"/>
      <c r="T206" s="26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8" t="s">
        <v>221</v>
      </c>
      <c r="AU206" s="268" t="s">
        <v>84</v>
      </c>
      <c r="AV206" s="14" t="s">
        <v>84</v>
      </c>
      <c r="AW206" s="14" t="s">
        <v>31</v>
      </c>
      <c r="AX206" s="14" t="s">
        <v>74</v>
      </c>
      <c r="AY206" s="268" t="s">
        <v>211</v>
      </c>
    </row>
    <row r="207" spans="1:51" s="15" customFormat="1" ht="12">
      <c r="A207" s="15"/>
      <c r="B207" s="269"/>
      <c r="C207" s="270"/>
      <c r="D207" s="249" t="s">
        <v>221</v>
      </c>
      <c r="E207" s="271" t="s">
        <v>1</v>
      </c>
      <c r="F207" s="272" t="s">
        <v>225</v>
      </c>
      <c r="G207" s="270"/>
      <c r="H207" s="273">
        <v>14.074</v>
      </c>
      <c r="I207" s="274"/>
      <c r="J207" s="270"/>
      <c r="K207" s="270"/>
      <c r="L207" s="275"/>
      <c r="M207" s="276"/>
      <c r="N207" s="277"/>
      <c r="O207" s="277"/>
      <c r="P207" s="277"/>
      <c r="Q207" s="277"/>
      <c r="R207" s="277"/>
      <c r="S207" s="277"/>
      <c r="T207" s="278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9" t="s">
        <v>221</v>
      </c>
      <c r="AU207" s="279" t="s">
        <v>84</v>
      </c>
      <c r="AV207" s="15" t="s">
        <v>217</v>
      </c>
      <c r="AW207" s="15" t="s">
        <v>31</v>
      </c>
      <c r="AX207" s="15" t="s">
        <v>82</v>
      </c>
      <c r="AY207" s="279" t="s">
        <v>211</v>
      </c>
    </row>
    <row r="208" spans="1:65" s="2" customFormat="1" ht="24.15" customHeight="1">
      <c r="A208" s="38"/>
      <c r="B208" s="39"/>
      <c r="C208" s="228" t="s">
        <v>310</v>
      </c>
      <c r="D208" s="228" t="s">
        <v>213</v>
      </c>
      <c r="E208" s="229" t="s">
        <v>311</v>
      </c>
      <c r="F208" s="230" t="s">
        <v>312</v>
      </c>
      <c r="G208" s="231" t="s">
        <v>313</v>
      </c>
      <c r="H208" s="232">
        <v>28.4</v>
      </c>
      <c r="I208" s="233"/>
      <c r="J208" s="234">
        <f>ROUND(I208*H208,2)</f>
        <v>0</v>
      </c>
      <c r="K208" s="235"/>
      <c r="L208" s="44"/>
      <c r="M208" s="236" t="s">
        <v>1</v>
      </c>
      <c r="N208" s="237" t="s">
        <v>39</v>
      </c>
      <c r="O208" s="91"/>
      <c r="P208" s="238">
        <f>O208*H208</f>
        <v>0</v>
      </c>
      <c r="Q208" s="238">
        <v>8E-05</v>
      </c>
      <c r="R208" s="238">
        <f>Q208*H208</f>
        <v>0.002272</v>
      </c>
      <c r="S208" s="238">
        <v>0</v>
      </c>
      <c r="T208" s="23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0" t="s">
        <v>217</v>
      </c>
      <c r="AT208" s="240" t="s">
        <v>213</v>
      </c>
      <c r="AU208" s="240" t="s">
        <v>84</v>
      </c>
      <c r="AY208" s="17" t="s">
        <v>211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7" t="s">
        <v>82</v>
      </c>
      <c r="BK208" s="241">
        <f>ROUND(I208*H208,2)</f>
        <v>0</v>
      </c>
      <c r="BL208" s="17" t="s">
        <v>217</v>
      </c>
      <c r="BM208" s="240" t="s">
        <v>314</v>
      </c>
    </row>
    <row r="209" spans="1:51" s="13" customFormat="1" ht="12">
      <c r="A209" s="13"/>
      <c r="B209" s="247"/>
      <c r="C209" s="248"/>
      <c r="D209" s="249" t="s">
        <v>221</v>
      </c>
      <c r="E209" s="250" t="s">
        <v>1</v>
      </c>
      <c r="F209" s="251" t="s">
        <v>315</v>
      </c>
      <c r="G209" s="248"/>
      <c r="H209" s="250" t="s">
        <v>1</v>
      </c>
      <c r="I209" s="252"/>
      <c r="J209" s="248"/>
      <c r="K209" s="248"/>
      <c r="L209" s="253"/>
      <c r="M209" s="254"/>
      <c r="N209" s="255"/>
      <c r="O209" s="255"/>
      <c r="P209" s="255"/>
      <c r="Q209" s="255"/>
      <c r="R209" s="255"/>
      <c r="S209" s="255"/>
      <c r="T209" s="25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7" t="s">
        <v>221</v>
      </c>
      <c r="AU209" s="257" t="s">
        <v>84</v>
      </c>
      <c r="AV209" s="13" t="s">
        <v>82</v>
      </c>
      <c r="AW209" s="13" t="s">
        <v>31</v>
      </c>
      <c r="AX209" s="13" t="s">
        <v>74</v>
      </c>
      <c r="AY209" s="257" t="s">
        <v>211</v>
      </c>
    </row>
    <row r="210" spans="1:51" s="13" customFormat="1" ht="12">
      <c r="A210" s="13"/>
      <c r="B210" s="247"/>
      <c r="C210" s="248"/>
      <c r="D210" s="249" t="s">
        <v>221</v>
      </c>
      <c r="E210" s="250" t="s">
        <v>1</v>
      </c>
      <c r="F210" s="251" t="s">
        <v>316</v>
      </c>
      <c r="G210" s="248"/>
      <c r="H210" s="250" t="s">
        <v>1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7" t="s">
        <v>221</v>
      </c>
      <c r="AU210" s="257" t="s">
        <v>84</v>
      </c>
      <c r="AV210" s="13" t="s">
        <v>82</v>
      </c>
      <c r="AW210" s="13" t="s">
        <v>31</v>
      </c>
      <c r="AX210" s="13" t="s">
        <v>74</v>
      </c>
      <c r="AY210" s="257" t="s">
        <v>211</v>
      </c>
    </row>
    <row r="211" spans="1:51" s="14" customFormat="1" ht="12">
      <c r="A211" s="14"/>
      <c r="B211" s="258"/>
      <c r="C211" s="259"/>
      <c r="D211" s="249" t="s">
        <v>221</v>
      </c>
      <c r="E211" s="260" t="s">
        <v>1</v>
      </c>
      <c r="F211" s="261" t="s">
        <v>317</v>
      </c>
      <c r="G211" s="259"/>
      <c r="H211" s="262">
        <v>4.6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8" t="s">
        <v>221</v>
      </c>
      <c r="AU211" s="268" t="s">
        <v>84</v>
      </c>
      <c r="AV211" s="14" t="s">
        <v>84</v>
      </c>
      <c r="AW211" s="14" t="s">
        <v>31</v>
      </c>
      <c r="AX211" s="14" t="s">
        <v>74</v>
      </c>
      <c r="AY211" s="268" t="s">
        <v>211</v>
      </c>
    </row>
    <row r="212" spans="1:51" s="14" customFormat="1" ht="12">
      <c r="A212" s="14"/>
      <c r="B212" s="258"/>
      <c r="C212" s="259"/>
      <c r="D212" s="249" t="s">
        <v>221</v>
      </c>
      <c r="E212" s="260" t="s">
        <v>1</v>
      </c>
      <c r="F212" s="261" t="s">
        <v>318</v>
      </c>
      <c r="G212" s="259"/>
      <c r="H212" s="262">
        <v>3.4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8" t="s">
        <v>221</v>
      </c>
      <c r="AU212" s="268" t="s">
        <v>84</v>
      </c>
      <c r="AV212" s="14" t="s">
        <v>84</v>
      </c>
      <c r="AW212" s="14" t="s">
        <v>31</v>
      </c>
      <c r="AX212" s="14" t="s">
        <v>74</v>
      </c>
      <c r="AY212" s="268" t="s">
        <v>211</v>
      </c>
    </row>
    <row r="213" spans="1:51" s="13" customFormat="1" ht="12">
      <c r="A213" s="13"/>
      <c r="B213" s="247"/>
      <c r="C213" s="248"/>
      <c r="D213" s="249" t="s">
        <v>221</v>
      </c>
      <c r="E213" s="250" t="s">
        <v>1</v>
      </c>
      <c r="F213" s="251" t="s">
        <v>319</v>
      </c>
      <c r="G213" s="248"/>
      <c r="H213" s="250" t="s">
        <v>1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7" t="s">
        <v>221</v>
      </c>
      <c r="AU213" s="257" t="s">
        <v>84</v>
      </c>
      <c r="AV213" s="13" t="s">
        <v>82</v>
      </c>
      <c r="AW213" s="13" t="s">
        <v>31</v>
      </c>
      <c r="AX213" s="13" t="s">
        <v>74</v>
      </c>
      <c r="AY213" s="257" t="s">
        <v>211</v>
      </c>
    </row>
    <row r="214" spans="1:51" s="13" customFormat="1" ht="12">
      <c r="A214" s="13"/>
      <c r="B214" s="247"/>
      <c r="C214" s="248"/>
      <c r="D214" s="249" t="s">
        <v>221</v>
      </c>
      <c r="E214" s="250" t="s">
        <v>1</v>
      </c>
      <c r="F214" s="251" t="s">
        <v>223</v>
      </c>
      <c r="G214" s="248"/>
      <c r="H214" s="250" t="s">
        <v>1</v>
      </c>
      <c r="I214" s="252"/>
      <c r="J214" s="248"/>
      <c r="K214" s="248"/>
      <c r="L214" s="253"/>
      <c r="M214" s="254"/>
      <c r="N214" s="255"/>
      <c r="O214" s="255"/>
      <c r="P214" s="255"/>
      <c r="Q214" s="255"/>
      <c r="R214" s="255"/>
      <c r="S214" s="255"/>
      <c r="T214" s="25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7" t="s">
        <v>221</v>
      </c>
      <c r="AU214" s="257" t="s">
        <v>84</v>
      </c>
      <c r="AV214" s="13" t="s">
        <v>82</v>
      </c>
      <c r="AW214" s="13" t="s">
        <v>31</v>
      </c>
      <c r="AX214" s="13" t="s">
        <v>74</v>
      </c>
      <c r="AY214" s="257" t="s">
        <v>211</v>
      </c>
    </row>
    <row r="215" spans="1:51" s="14" customFormat="1" ht="12">
      <c r="A215" s="14"/>
      <c r="B215" s="258"/>
      <c r="C215" s="259"/>
      <c r="D215" s="249" t="s">
        <v>221</v>
      </c>
      <c r="E215" s="260" t="s">
        <v>1</v>
      </c>
      <c r="F215" s="261" t="s">
        <v>320</v>
      </c>
      <c r="G215" s="259"/>
      <c r="H215" s="262">
        <v>13.6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8" t="s">
        <v>221</v>
      </c>
      <c r="AU215" s="268" t="s">
        <v>84</v>
      </c>
      <c r="AV215" s="14" t="s">
        <v>84</v>
      </c>
      <c r="AW215" s="14" t="s">
        <v>31</v>
      </c>
      <c r="AX215" s="14" t="s">
        <v>74</v>
      </c>
      <c r="AY215" s="268" t="s">
        <v>211</v>
      </c>
    </row>
    <row r="216" spans="1:51" s="13" customFormat="1" ht="12">
      <c r="A216" s="13"/>
      <c r="B216" s="247"/>
      <c r="C216" s="248"/>
      <c r="D216" s="249" t="s">
        <v>221</v>
      </c>
      <c r="E216" s="250" t="s">
        <v>1</v>
      </c>
      <c r="F216" s="251" t="s">
        <v>321</v>
      </c>
      <c r="G216" s="248"/>
      <c r="H216" s="250" t="s">
        <v>1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7" t="s">
        <v>221</v>
      </c>
      <c r="AU216" s="257" t="s">
        <v>84</v>
      </c>
      <c r="AV216" s="13" t="s">
        <v>82</v>
      </c>
      <c r="AW216" s="13" t="s">
        <v>31</v>
      </c>
      <c r="AX216" s="13" t="s">
        <v>74</v>
      </c>
      <c r="AY216" s="257" t="s">
        <v>211</v>
      </c>
    </row>
    <row r="217" spans="1:51" s="13" customFormat="1" ht="12">
      <c r="A217" s="13"/>
      <c r="B217" s="247"/>
      <c r="C217" s="248"/>
      <c r="D217" s="249" t="s">
        <v>221</v>
      </c>
      <c r="E217" s="250" t="s">
        <v>1</v>
      </c>
      <c r="F217" s="251" t="s">
        <v>223</v>
      </c>
      <c r="G217" s="248"/>
      <c r="H217" s="250" t="s">
        <v>1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7" t="s">
        <v>221</v>
      </c>
      <c r="AU217" s="257" t="s">
        <v>84</v>
      </c>
      <c r="AV217" s="13" t="s">
        <v>82</v>
      </c>
      <c r="AW217" s="13" t="s">
        <v>31</v>
      </c>
      <c r="AX217" s="13" t="s">
        <v>74</v>
      </c>
      <c r="AY217" s="257" t="s">
        <v>211</v>
      </c>
    </row>
    <row r="218" spans="1:51" s="14" customFormat="1" ht="12">
      <c r="A218" s="14"/>
      <c r="B218" s="258"/>
      <c r="C218" s="259"/>
      <c r="D218" s="249" t="s">
        <v>221</v>
      </c>
      <c r="E218" s="260" t="s">
        <v>1</v>
      </c>
      <c r="F218" s="261" t="s">
        <v>322</v>
      </c>
      <c r="G218" s="259"/>
      <c r="H218" s="262">
        <v>6.8</v>
      </c>
      <c r="I218" s="263"/>
      <c r="J218" s="259"/>
      <c r="K218" s="259"/>
      <c r="L218" s="264"/>
      <c r="M218" s="265"/>
      <c r="N218" s="266"/>
      <c r="O218" s="266"/>
      <c r="P218" s="266"/>
      <c r="Q218" s="266"/>
      <c r="R218" s="266"/>
      <c r="S218" s="266"/>
      <c r="T218" s="26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8" t="s">
        <v>221</v>
      </c>
      <c r="AU218" s="268" t="s">
        <v>84</v>
      </c>
      <c r="AV218" s="14" t="s">
        <v>84</v>
      </c>
      <c r="AW218" s="14" t="s">
        <v>31</v>
      </c>
      <c r="AX218" s="14" t="s">
        <v>74</v>
      </c>
      <c r="AY218" s="268" t="s">
        <v>211</v>
      </c>
    </row>
    <row r="219" spans="1:51" s="15" customFormat="1" ht="12">
      <c r="A219" s="15"/>
      <c r="B219" s="269"/>
      <c r="C219" s="270"/>
      <c r="D219" s="249" t="s">
        <v>221</v>
      </c>
      <c r="E219" s="271" t="s">
        <v>1</v>
      </c>
      <c r="F219" s="272" t="s">
        <v>225</v>
      </c>
      <c r="G219" s="270"/>
      <c r="H219" s="273">
        <v>28.4</v>
      </c>
      <c r="I219" s="274"/>
      <c r="J219" s="270"/>
      <c r="K219" s="270"/>
      <c r="L219" s="275"/>
      <c r="M219" s="276"/>
      <c r="N219" s="277"/>
      <c r="O219" s="277"/>
      <c r="P219" s="277"/>
      <c r="Q219" s="277"/>
      <c r="R219" s="277"/>
      <c r="S219" s="277"/>
      <c r="T219" s="278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9" t="s">
        <v>221</v>
      </c>
      <c r="AU219" s="279" t="s">
        <v>84</v>
      </c>
      <c r="AV219" s="15" t="s">
        <v>217</v>
      </c>
      <c r="AW219" s="15" t="s">
        <v>31</v>
      </c>
      <c r="AX219" s="15" t="s">
        <v>82</v>
      </c>
      <c r="AY219" s="279" t="s">
        <v>211</v>
      </c>
    </row>
    <row r="220" spans="1:65" s="2" customFormat="1" ht="16.5" customHeight="1">
      <c r="A220" s="38"/>
      <c r="B220" s="39"/>
      <c r="C220" s="228" t="s">
        <v>323</v>
      </c>
      <c r="D220" s="228" t="s">
        <v>213</v>
      </c>
      <c r="E220" s="229" t="s">
        <v>324</v>
      </c>
      <c r="F220" s="230" t="s">
        <v>325</v>
      </c>
      <c r="G220" s="231" t="s">
        <v>292</v>
      </c>
      <c r="H220" s="232">
        <v>19.827</v>
      </c>
      <c r="I220" s="233"/>
      <c r="J220" s="234">
        <f>ROUND(I220*H220,2)</f>
        <v>0</v>
      </c>
      <c r="K220" s="235"/>
      <c r="L220" s="44"/>
      <c r="M220" s="236" t="s">
        <v>1</v>
      </c>
      <c r="N220" s="237" t="s">
        <v>39</v>
      </c>
      <c r="O220" s="91"/>
      <c r="P220" s="238">
        <f>O220*H220</f>
        <v>0</v>
      </c>
      <c r="Q220" s="238">
        <v>0.10745</v>
      </c>
      <c r="R220" s="238">
        <f>Q220*H220</f>
        <v>2.1304111500000005</v>
      </c>
      <c r="S220" s="238">
        <v>0</v>
      </c>
      <c r="T220" s="239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0" t="s">
        <v>217</v>
      </c>
      <c r="AT220" s="240" t="s">
        <v>213</v>
      </c>
      <c r="AU220" s="240" t="s">
        <v>84</v>
      </c>
      <c r="AY220" s="17" t="s">
        <v>211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7" t="s">
        <v>82</v>
      </c>
      <c r="BK220" s="241">
        <f>ROUND(I220*H220,2)</f>
        <v>0</v>
      </c>
      <c r="BL220" s="17" t="s">
        <v>217</v>
      </c>
      <c r="BM220" s="240" t="s">
        <v>326</v>
      </c>
    </row>
    <row r="221" spans="1:51" s="13" customFormat="1" ht="12">
      <c r="A221" s="13"/>
      <c r="B221" s="247"/>
      <c r="C221" s="248"/>
      <c r="D221" s="249" t="s">
        <v>221</v>
      </c>
      <c r="E221" s="250" t="s">
        <v>1</v>
      </c>
      <c r="F221" s="251" t="s">
        <v>327</v>
      </c>
      <c r="G221" s="248"/>
      <c r="H221" s="250" t="s">
        <v>1</v>
      </c>
      <c r="I221" s="252"/>
      <c r="J221" s="248"/>
      <c r="K221" s="248"/>
      <c r="L221" s="253"/>
      <c r="M221" s="254"/>
      <c r="N221" s="255"/>
      <c r="O221" s="255"/>
      <c r="P221" s="255"/>
      <c r="Q221" s="255"/>
      <c r="R221" s="255"/>
      <c r="S221" s="255"/>
      <c r="T221" s="25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7" t="s">
        <v>221</v>
      </c>
      <c r="AU221" s="257" t="s">
        <v>84</v>
      </c>
      <c r="AV221" s="13" t="s">
        <v>82</v>
      </c>
      <c r="AW221" s="13" t="s">
        <v>31</v>
      </c>
      <c r="AX221" s="13" t="s">
        <v>74</v>
      </c>
      <c r="AY221" s="257" t="s">
        <v>211</v>
      </c>
    </row>
    <row r="222" spans="1:51" s="13" customFormat="1" ht="12">
      <c r="A222" s="13"/>
      <c r="B222" s="247"/>
      <c r="C222" s="248"/>
      <c r="D222" s="249" t="s">
        <v>221</v>
      </c>
      <c r="E222" s="250" t="s">
        <v>1</v>
      </c>
      <c r="F222" s="251" t="s">
        <v>223</v>
      </c>
      <c r="G222" s="248"/>
      <c r="H222" s="250" t="s">
        <v>1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7" t="s">
        <v>221</v>
      </c>
      <c r="AU222" s="257" t="s">
        <v>84</v>
      </c>
      <c r="AV222" s="13" t="s">
        <v>82</v>
      </c>
      <c r="AW222" s="13" t="s">
        <v>31</v>
      </c>
      <c r="AX222" s="13" t="s">
        <v>74</v>
      </c>
      <c r="AY222" s="257" t="s">
        <v>211</v>
      </c>
    </row>
    <row r="223" spans="1:51" s="14" customFormat="1" ht="12">
      <c r="A223" s="14"/>
      <c r="B223" s="258"/>
      <c r="C223" s="259"/>
      <c r="D223" s="249" t="s">
        <v>221</v>
      </c>
      <c r="E223" s="260" t="s">
        <v>1</v>
      </c>
      <c r="F223" s="261" t="s">
        <v>328</v>
      </c>
      <c r="G223" s="259"/>
      <c r="H223" s="262">
        <v>2.606</v>
      </c>
      <c r="I223" s="263"/>
      <c r="J223" s="259"/>
      <c r="K223" s="259"/>
      <c r="L223" s="264"/>
      <c r="M223" s="265"/>
      <c r="N223" s="266"/>
      <c r="O223" s="266"/>
      <c r="P223" s="266"/>
      <c r="Q223" s="266"/>
      <c r="R223" s="266"/>
      <c r="S223" s="266"/>
      <c r="T223" s="26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8" t="s">
        <v>221</v>
      </c>
      <c r="AU223" s="268" t="s">
        <v>84</v>
      </c>
      <c r="AV223" s="14" t="s">
        <v>84</v>
      </c>
      <c r="AW223" s="14" t="s">
        <v>31</v>
      </c>
      <c r="AX223" s="14" t="s">
        <v>74</v>
      </c>
      <c r="AY223" s="268" t="s">
        <v>211</v>
      </c>
    </row>
    <row r="224" spans="1:51" s="14" customFormat="1" ht="12">
      <c r="A224" s="14"/>
      <c r="B224" s="258"/>
      <c r="C224" s="259"/>
      <c r="D224" s="249" t="s">
        <v>221</v>
      </c>
      <c r="E224" s="260" t="s">
        <v>1</v>
      </c>
      <c r="F224" s="261" t="s">
        <v>329</v>
      </c>
      <c r="G224" s="259"/>
      <c r="H224" s="262">
        <v>3.335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8" t="s">
        <v>221</v>
      </c>
      <c r="AU224" s="268" t="s">
        <v>84</v>
      </c>
      <c r="AV224" s="14" t="s">
        <v>84</v>
      </c>
      <c r="AW224" s="14" t="s">
        <v>31</v>
      </c>
      <c r="AX224" s="14" t="s">
        <v>74</v>
      </c>
      <c r="AY224" s="268" t="s">
        <v>211</v>
      </c>
    </row>
    <row r="225" spans="1:51" s="14" customFormat="1" ht="12">
      <c r="A225" s="14"/>
      <c r="B225" s="258"/>
      <c r="C225" s="259"/>
      <c r="D225" s="249" t="s">
        <v>221</v>
      </c>
      <c r="E225" s="260" t="s">
        <v>1</v>
      </c>
      <c r="F225" s="261" t="s">
        <v>330</v>
      </c>
      <c r="G225" s="259"/>
      <c r="H225" s="262">
        <v>2.39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8" t="s">
        <v>221</v>
      </c>
      <c r="AU225" s="268" t="s">
        <v>84</v>
      </c>
      <c r="AV225" s="14" t="s">
        <v>84</v>
      </c>
      <c r="AW225" s="14" t="s">
        <v>31</v>
      </c>
      <c r="AX225" s="14" t="s">
        <v>74</v>
      </c>
      <c r="AY225" s="268" t="s">
        <v>211</v>
      </c>
    </row>
    <row r="226" spans="1:51" s="13" customFormat="1" ht="12">
      <c r="A226" s="13"/>
      <c r="B226" s="247"/>
      <c r="C226" s="248"/>
      <c r="D226" s="249" t="s">
        <v>221</v>
      </c>
      <c r="E226" s="250" t="s">
        <v>1</v>
      </c>
      <c r="F226" s="251" t="s">
        <v>331</v>
      </c>
      <c r="G226" s="248"/>
      <c r="H226" s="250" t="s">
        <v>1</v>
      </c>
      <c r="I226" s="252"/>
      <c r="J226" s="248"/>
      <c r="K226" s="248"/>
      <c r="L226" s="253"/>
      <c r="M226" s="254"/>
      <c r="N226" s="255"/>
      <c r="O226" s="255"/>
      <c r="P226" s="255"/>
      <c r="Q226" s="255"/>
      <c r="R226" s="255"/>
      <c r="S226" s="255"/>
      <c r="T226" s="25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7" t="s">
        <v>221</v>
      </c>
      <c r="AU226" s="257" t="s">
        <v>84</v>
      </c>
      <c r="AV226" s="13" t="s">
        <v>82</v>
      </c>
      <c r="AW226" s="13" t="s">
        <v>31</v>
      </c>
      <c r="AX226" s="13" t="s">
        <v>74</v>
      </c>
      <c r="AY226" s="257" t="s">
        <v>211</v>
      </c>
    </row>
    <row r="227" spans="1:51" s="14" customFormat="1" ht="12">
      <c r="A227" s="14"/>
      <c r="B227" s="258"/>
      <c r="C227" s="259"/>
      <c r="D227" s="249" t="s">
        <v>221</v>
      </c>
      <c r="E227" s="260" t="s">
        <v>1</v>
      </c>
      <c r="F227" s="261" t="s">
        <v>332</v>
      </c>
      <c r="G227" s="259"/>
      <c r="H227" s="262">
        <v>1.25</v>
      </c>
      <c r="I227" s="263"/>
      <c r="J227" s="259"/>
      <c r="K227" s="259"/>
      <c r="L227" s="264"/>
      <c r="M227" s="265"/>
      <c r="N227" s="266"/>
      <c r="O227" s="266"/>
      <c r="P227" s="266"/>
      <c r="Q227" s="266"/>
      <c r="R227" s="266"/>
      <c r="S227" s="266"/>
      <c r="T227" s="26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8" t="s">
        <v>221</v>
      </c>
      <c r="AU227" s="268" t="s">
        <v>84</v>
      </c>
      <c r="AV227" s="14" t="s">
        <v>84</v>
      </c>
      <c r="AW227" s="14" t="s">
        <v>31</v>
      </c>
      <c r="AX227" s="14" t="s">
        <v>74</v>
      </c>
      <c r="AY227" s="268" t="s">
        <v>211</v>
      </c>
    </row>
    <row r="228" spans="1:51" s="14" customFormat="1" ht="12">
      <c r="A228" s="14"/>
      <c r="B228" s="258"/>
      <c r="C228" s="259"/>
      <c r="D228" s="249" t="s">
        <v>221</v>
      </c>
      <c r="E228" s="260" t="s">
        <v>1</v>
      </c>
      <c r="F228" s="261" t="s">
        <v>333</v>
      </c>
      <c r="G228" s="259"/>
      <c r="H228" s="262">
        <v>2.248</v>
      </c>
      <c r="I228" s="263"/>
      <c r="J228" s="259"/>
      <c r="K228" s="259"/>
      <c r="L228" s="264"/>
      <c r="M228" s="265"/>
      <c r="N228" s="266"/>
      <c r="O228" s="266"/>
      <c r="P228" s="266"/>
      <c r="Q228" s="266"/>
      <c r="R228" s="266"/>
      <c r="S228" s="266"/>
      <c r="T228" s="26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8" t="s">
        <v>221</v>
      </c>
      <c r="AU228" s="268" t="s">
        <v>84</v>
      </c>
      <c r="AV228" s="14" t="s">
        <v>84</v>
      </c>
      <c r="AW228" s="14" t="s">
        <v>31</v>
      </c>
      <c r="AX228" s="14" t="s">
        <v>74</v>
      </c>
      <c r="AY228" s="268" t="s">
        <v>211</v>
      </c>
    </row>
    <row r="229" spans="1:51" s="14" customFormat="1" ht="12">
      <c r="A229" s="14"/>
      <c r="B229" s="258"/>
      <c r="C229" s="259"/>
      <c r="D229" s="249" t="s">
        <v>221</v>
      </c>
      <c r="E229" s="260" t="s">
        <v>1</v>
      </c>
      <c r="F229" s="261" t="s">
        <v>334</v>
      </c>
      <c r="G229" s="259"/>
      <c r="H229" s="262">
        <v>2.25</v>
      </c>
      <c r="I229" s="263"/>
      <c r="J229" s="259"/>
      <c r="K229" s="259"/>
      <c r="L229" s="264"/>
      <c r="M229" s="265"/>
      <c r="N229" s="266"/>
      <c r="O229" s="266"/>
      <c r="P229" s="266"/>
      <c r="Q229" s="266"/>
      <c r="R229" s="266"/>
      <c r="S229" s="266"/>
      <c r="T229" s="26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8" t="s">
        <v>221</v>
      </c>
      <c r="AU229" s="268" t="s">
        <v>84</v>
      </c>
      <c r="AV229" s="14" t="s">
        <v>84</v>
      </c>
      <c r="AW229" s="14" t="s">
        <v>31</v>
      </c>
      <c r="AX229" s="14" t="s">
        <v>74</v>
      </c>
      <c r="AY229" s="268" t="s">
        <v>211</v>
      </c>
    </row>
    <row r="230" spans="1:51" s="13" customFormat="1" ht="12">
      <c r="A230" s="13"/>
      <c r="B230" s="247"/>
      <c r="C230" s="248"/>
      <c r="D230" s="249" t="s">
        <v>221</v>
      </c>
      <c r="E230" s="250" t="s">
        <v>1</v>
      </c>
      <c r="F230" s="251" t="s">
        <v>335</v>
      </c>
      <c r="G230" s="248"/>
      <c r="H230" s="250" t="s">
        <v>1</v>
      </c>
      <c r="I230" s="252"/>
      <c r="J230" s="248"/>
      <c r="K230" s="248"/>
      <c r="L230" s="253"/>
      <c r="M230" s="254"/>
      <c r="N230" s="255"/>
      <c r="O230" s="255"/>
      <c r="P230" s="255"/>
      <c r="Q230" s="255"/>
      <c r="R230" s="255"/>
      <c r="S230" s="255"/>
      <c r="T230" s="25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7" t="s">
        <v>221</v>
      </c>
      <c r="AU230" s="257" t="s">
        <v>84</v>
      </c>
      <c r="AV230" s="13" t="s">
        <v>82</v>
      </c>
      <c r="AW230" s="13" t="s">
        <v>31</v>
      </c>
      <c r="AX230" s="13" t="s">
        <v>74</v>
      </c>
      <c r="AY230" s="257" t="s">
        <v>211</v>
      </c>
    </row>
    <row r="231" spans="1:51" s="14" customFormat="1" ht="12">
      <c r="A231" s="14"/>
      <c r="B231" s="258"/>
      <c r="C231" s="259"/>
      <c r="D231" s="249" t="s">
        <v>221</v>
      </c>
      <c r="E231" s="260" t="s">
        <v>1</v>
      </c>
      <c r="F231" s="261" t="s">
        <v>332</v>
      </c>
      <c r="G231" s="259"/>
      <c r="H231" s="262">
        <v>1.25</v>
      </c>
      <c r="I231" s="263"/>
      <c r="J231" s="259"/>
      <c r="K231" s="259"/>
      <c r="L231" s="264"/>
      <c r="M231" s="265"/>
      <c r="N231" s="266"/>
      <c r="O231" s="266"/>
      <c r="P231" s="266"/>
      <c r="Q231" s="266"/>
      <c r="R231" s="266"/>
      <c r="S231" s="266"/>
      <c r="T231" s="26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8" t="s">
        <v>221</v>
      </c>
      <c r="AU231" s="268" t="s">
        <v>84</v>
      </c>
      <c r="AV231" s="14" t="s">
        <v>84</v>
      </c>
      <c r="AW231" s="14" t="s">
        <v>31</v>
      </c>
      <c r="AX231" s="14" t="s">
        <v>74</v>
      </c>
      <c r="AY231" s="268" t="s">
        <v>211</v>
      </c>
    </row>
    <row r="232" spans="1:51" s="14" customFormat="1" ht="12">
      <c r="A232" s="14"/>
      <c r="B232" s="258"/>
      <c r="C232" s="259"/>
      <c r="D232" s="249" t="s">
        <v>221</v>
      </c>
      <c r="E232" s="260" t="s">
        <v>1</v>
      </c>
      <c r="F232" s="261" t="s">
        <v>333</v>
      </c>
      <c r="G232" s="259"/>
      <c r="H232" s="262">
        <v>2.248</v>
      </c>
      <c r="I232" s="263"/>
      <c r="J232" s="259"/>
      <c r="K232" s="259"/>
      <c r="L232" s="264"/>
      <c r="M232" s="265"/>
      <c r="N232" s="266"/>
      <c r="O232" s="266"/>
      <c r="P232" s="266"/>
      <c r="Q232" s="266"/>
      <c r="R232" s="266"/>
      <c r="S232" s="266"/>
      <c r="T232" s="26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8" t="s">
        <v>221</v>
      </c>
      <c r="AU232" s="268" t="s">
        <v>84</v>
      </c>
      <c r="AV232" s="14" t="s">
        <v>84</v>
      </c>
      <c r="AW232" s="14" t="s">
        <v>31</v>
      </c>
      <c r="AX232" s="14" t="s">
        <v>74</v>
      </c>
      <c r="AY232" s="268" t="s">
        <v>211</v>
      </c>
    </row>
    <row r="233" spans="1:51" s="14" customFormat="1" ht="12">
      <c r="A233" s="14"/>
      <c r="B233" s="258"/>
      <c r="C233" s="259"/>
      <c r="D233" s="249" t="s">
        <v>221</v>
      </c>
      <c r="E233" s="260" t="s">
        <v>1</v>
      </c>
      <c r="F233" s="261" t="s">
        <v>334</v>
      </c>
      <c r="G233" s="259"/>
      <c r="H233" s="262">
        <v>2.25</v>
      </c>
      <c r="I233" s="263"/>
      <c r="J233" s="259"/>
      <c r="K233" s="259"/>
      <c r="L233" s="264"/>
      <c r="M233" s="265"/>
      <c r="N233" s="266"/>
      <c r="O233" s="266"/>
      <c r="P233" s="266"/>
      <c r="Q233" s="266"/>
      <c r="R233" s="266"/>
      <c r="S233" s="266"/>
      <c r="T233" s="26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8" t="s">
        <v>221</v>
      </c>
      <c r="AU233" s="268" t="s">
        <v>84</v>
      </c>
      <c r="AV233" s="14" t="s">
        <v>84</v>
      </c>
      <c r="AW233" s="14" t="s">
        <v>31</v>
      </c>
      <c r="AX233" s="14" t="s">
        <v>74</v>
      </c>
      <c r="AY233" s="268" t="s">
        <v>211</v>
      </c>
    </row>
    <row r="234" spans="1:51" s="15" customFormat="1" ht="12">
      <c r="A234" s="15"/>
      <c r="B234" s="269"/>
      <c r="C234" s="270"/>
      <c r="D234" s="249" t="s">
        <v>221</v>
      </c>
      <c r="E234" s="271" t="s">
        <v>1</v>
      </c>
      <c r="F234" s="272" t="s">
        <v>225</v>
      </c>
      <c r="G234" s="270"/>
      <c r="H234" s="273">
        <v>19.827</v>
      </c>
      <c r="I234" s="274"/>
      <c r="J234" s="270"/>
      <c r="K234" s="270"/>
      <c r="L234" s="275"/>
      <c r="M234" s="276"/>
      <c r="N234" s="277"/>
      <c r="O234" s="277"/>
      <c r="P234" s="277"/>
      <c r="Q234" s="277"/>
      <c r="R234" s="277"/>
      <c r="S234" s="277"/>
      <c r="T234" s="278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79" t="s">
        <v>221</v>
      </c>
      <c r="AU234" s="279" t="s">
        <v>84</v>
      </c>
      <c r="AV234" s="15" t="s">
        <v>217</v>
      </c>
      <c r="AW234" s="15" t="s">
        <v>31</v>
      </c>
      <c r="AX234" s="15" t="s">
        <v>82</v>
      </c>
      <c r="AY234" s="279" t="s">
        <v>211</v>
      </c>
    </row>
    <row r="235" spans="1:63" s="12" customFormat="1" ht="22.8" customHeight="1">
      <c r="A235" s="12"/>
      <c r="B235" s="212"/>
      <c r="C235" s="213"/>
      <c r="D235" s="214" t="s">
        <v>73</v>
      </c>
      <c r="E235" s="226" t="s">
        <v>244</v>
      </c>
      <c r="F235" s="226" t="s">
        <v>336</v>
      </c>
      <c r="G235" s="213"/>
      <c r="H235" s="213"/>
      <c r="I235" s="216"/>
      <c r="J235" s="227">
        <f>BK235</f>
        <v>0</v>
      </c>
      <c r="K235" s="213"/>
      <c r="L235" s="218"/>
      <c r="M235" s="219"/>
      <c r="N235" s="220"/>
      <c r="O235" s="220"/>
      <c r="P235" s="221">
        <f>SUM(P236:P420)</f>
        <v>0</v>
      </c>
      <c r="Q235" s="220"/>
      <c r="R235" s="221">
        <f>SUM(R236:R420)</f>
        <v>26.068149879999993</v>
      </c>
      <c r="S235" s="220"/>
      <c r="T235" s="222">
        <f>SUM(T236:T420)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23" t="s">
        <v>82</v>
      </c>
      <c r="AT235" s="224" t="s">
        <v>73</v>
      </c>
      <c r="AU235" s="224" t="s">
        <v>82</v>
      </c>
      <c r="AY235" s="223" t="s">
        <v>211</v>
      </c>
      <c r="BK235" s="225">
        <f>SUM(BK236:BK420)</f>
        <v>0</v>
      </c>
    </row>
    <row r="236" spans="1:65" s="2" customFormat="1" ht="24.15" customHeight="1">
      <c r="A236" s="38"/>
      <c r="B236" s="39"/>
      <c r="C236" s="228" t="s">
        <v>337</v>
      </c>
      <c r="D236" s="228" t="s">
        <v>213</v>
      </c>
      <c r="E236" s="229" t="s">
        <v>338</v>
      </c>
      <c r="F236" s="230" t="s">
        <v>339</v>
      </c>
      <c r="G236" s="231" t="s">
        <v>292</v>
      </c>
      <c r="H236" s="232">
        <v>244.225</v>
      </c>
      <c r="I236" s="233"/>
      <c r="J236" s="234">
        <f>ROUND(I236*H236,2)</f>
        <v>0</v>
      </c>
      <c r="K236" s="235"/>
      <c r="L236" s="44"/>
      <c r="M236" s="236" t="s">
        <v>1</v>
      </c>
      <c r="N236" s="237" t="s">
        <v>39</v>
      </c>
      <c r="O236" s="91"/>
      <c r="P236" s="238">
        <f>O236*H236</f>
        <v>0</v>
      </c>
      <c r="Q236" s="238">
        <v>0.01628</v>
      </c>
      <c r="R236" s="238">
        <f>Q236*H236</f>
        <v>3.975983</v>
      </c>
      <c r="S236" s="238">
        <v>0</v>
      </c>
      <c r="T236" s="239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0" t="s">
        <v>217</v>
      </c>
      <c r="AT236" s="240" t="s">
        <v>213</v>
      </c>
      <c r="AU236" s="240" t="s">
        <v>84</v>
      </c>
      <c r="AY236" s="17" t="s">
        <v>211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7" t="s">
        <v>82</v>
      </c>
      <c r="BK236" s="241">
        <f>ROUND(I236*H236,2)</f>
        <v>0</v>
      </c>
      <c r="BL236" s="17" t="s">
        <v>217</v>
      </c>
      <c r="BM236" s="240" t="s">
        <v>340</v>
      </c>
    </row>
    <row r="237" spans="1:51" s="13" customFormat="1" ht="12">
      <c r="A237" s="13"/>
      <c r="B237" s="247"/>
      <c r="C237" s="248"/>
      <c r="D237" s="249" t="s">
        <v>221</v>
      </c>
      <c r="E237" s="250" t="s">
        <v>1</v>
      </c>
      <c r="F237" s="251" t="s">
        <v>223</v>
      </c>
      <c r="G237" s="248"/>
      <c r="H237" s="250" t="s">
        <v>1</v>
      </c>
      <c r="I237" s="252"/>
      <c r="J237" s="248"/>
      <c r="K237" s="248"/>
      <c r="L237" s="253"/>
      <c r="M237" s="254"/>
      <c r="N237" s="255"/>
      <c r="O237" s="255"/>
      <c r="P237" s="255"/>
      <c r="Q237" s="255"/>
      <c r="R237" s="255"/>
      <c r="S237" s="255"/>
      <c r="T237" s="25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7" t="s">
        <v>221</v>
      </c>
      <c r="AU237" s="257" t="s">
        <v>84</v>
      </c>
      <c r="AV237" s="13" t="s">
        <v>82</v>
      </c>
      <c r="AW237" s="13" t="s">
        <v>31</v>
      </c>
      <c r="AX237" s="13" t="s">
        <v>74</v>
      </c>
      <c r="AY237" s="257" t="s">
        <v>211</v>
      </c>
    </row>
    <row r="238" spans="1:51" s="14" customFormat="1" ht="12">
      <c r="A238" s="14"/>
      <c r="B238" s="258"/>
      <c r="C238" s="259"/>
      <c r="D238" s="249" t="s">
        <v>221</v>
      </c>
      <c r="E238" s="260" t="s">
        <v>1</v>
      </c>
      <c r="F238" s="261" t="s">
        <v>341</v>
      </c>
      <c r="G238" s="259"/>
      <c r="H238" s="262">
        <v>23.282</v>
      </c>
      <c r="I238" s="263"/>
      <c r="J238" s="259"/>
      <c r="K238" s="259"/>
      <c r="L238" s="264"/>
      <c r="M238" s="265"/>
      <c r="N238" s="266"/>
      <c r="O238" s="266"/>
      <c r="P238" s="266"/>
      <c r="Q238" s="266"/>
      <c r="R238" s="266"/>
      <c r="S238" s="266"/>
      <c r="T238" s="26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8" t="s">
        <v>221</v>
      </c>
      <c r="AU238" s="268" t="s">
        <v>84</v>
      </c>
      <c r="AV238" s="14" t="s">
        <v>84</v>
      </c>
      <c r="AW238" s="14" t="s">
        <v>31</v>
      </c>
      <c r="AX238" s="14" t="s">
        <v>74</v>
      </c>
      <c r="AY238" s="268" t="s">
        <v>211</v>
      </c>
    </row>
    <row r="239" spans="1:51" s="14" customFormat="1" ht="12">
      <c r="A239" s="14"/>
      <c r="B239" s="258"/>
      <c r="C239" s="259"/>
      <c r="D239" s="249" t="s">
        <v>221</v>
      </c>
      <c r="E239" s="260" t="s">
        <v>1</v>
      </c>
      <c r="F239" s="261" t="s">
        <v>342</v>
      </c>
      <c r="G239" s="259"/>
      <c r="H239" s="262">
        <v>0.867</v>
      </c>
      <c r="I239" s="263"/>
      <c r="J239" s="259"/>
      <c r="K239" s="259"/>
      <c r="L239" s="264"/>
      <c r="M239" s="265"/>
      <c r="N239" s="266"/>
      <c r="O239" s="266"/>
      <c r="P239" s="266"/>
      <c r="Q239" s="266"/>
      <c r="R239" s="266"/>
      <c r="S239" s="266"/>
      <c r="T239" s="26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8" t="s">
        <v>221</v>
      </c>
      <c r="AU239" s="268" t="s">
        <v>84</v>
      </c>
      <c r="AV239" s="14" t="s">
        <v>84</v>
      </c>
      <c r="AW239" s="14" t="s">
        <v>31</v>
      </c>
      <c r="AX239" s="14" t="s">
        <v>74</v>
      </c>
      <c r="AY239" s="268" t="s">
        <v>211</v>
      </c>
    </row>
    <row r="240" spans="1:51" s="14" customFormat="1" ht="12">
      <c r="A240" s="14"/>
      <c r="B240" s="258"/>
      <c r="C240" s="259"/>
      <c r="D240" s="249" t="s">
        <v>221</v>
      </c>
      <c r="E240" s="260" t="s">
        <v>1</v>
      </c>
      <c r="F240" s="261" t="s">
        <v>343</v>
      </c>
      <c r="G240" s="259"/>
      <c r="H240" s="262">
        <v>14.048</v>
      </c>
      <c r="I240" s="263"/>
      <c r="J240" s="259"/>
      <c r="K240" s="259"/>
      <c r="L240" s="264"/>
      <c r="M240" s="265"/>
      <c r="N240" s="266"/>
      <c r="O240" s="266"/>
      <c r="P240" s="266"/>
      <c r="Q240" s="266"/>
      <c r="R240" s="266"/>
      <c r="S240" s="266"/>
      <c r="T240" s="26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8" t="s">
        <v>221</v>
      </c>
      <c r="AU240" s="268" t="s">
        <v>84</v>
      </c>
      <c r="AV240" s="14" t="s">
        <v>84</v>
      </c>
      <c r="AW240" s="14" t="s">
        <v>31</v>
      </c>
      <c r="AX240" s="14" t="s">
        <v>74</v>
      </c>
      <c r="AY240" s="268" t="s">
        <v>211</v>
      </c>
    </row>
    <row r="241" spans="1:51" s="14" customFormat="1" ht="12">
      <c r="A241" s="14"/>
      <c r="B241" s="258"/>
      <c r="C241" s="259"/>
      <c r="D241" s="249" t="s">
        <v>221</v>
      </c>
      <c r="E241" s="260" t="s">
        <v>1</v>
      </c>
      <c r="F241" s="261" t="s">
        <v>344</v>
      </c>
      <c r="G241" s="259"/>
      <c r="H241" s="262">
        <v>12.649</v>
      </c>
      <c r="I241" s="263"/>
      <c r="J241" s="259"/>
      <c r="K241" s="259"/>
      <c r="L241" s="264"/>
      <c r="M241" s="265"/>
      <c r="N241" s="266"/>
      <c r="O241" s="266"/>
      <c r="P241" s="266"/>
      <c r="Q241" s="266"/>
      <c r="R241" s="266"/>
      <c r="S241" s="266"/>
      <c r="T241" s="26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8" t="s">
        <v>221</v>
      </c>
      <c r="AU241" s="268" t="s">
        <v>84</v>
      </c>
      <c r="AV241" s="14" t="s">
        <v>84</v>
      </c>
      <c r="AW241" s="14" t="s">
        <v>31</v>
      </c>
      <c r="AX241" s="14" t="s">
        <v>74</v>
      </c>
      <c r="AY241" s="268" t="s">
        <v>211</v>
      </c>
    </row>
    <row r="242" spans="1:51" s="14" customFormat="1" ht="12">
      <c r="A242" s="14"/>
      <c r="B242" s="258"/>
      <c r="C242" s="259"/>
      <c r="D242" s="249" t="s">
        <v>221</v>
      </c>
      <c r="E242" s="260" t="s">
        <v>1</v>
      </c>
      <c r="F242" s="261" t="s">
        <v>345</v>
      </c>
      <c r="G242" s="259"/>
      <c r="H242" s="262">
        <v>10.894</v>
      </c>
      <c r="I242" s="263"/>
      <c r="J242" s="259"/>
      <c r="K242" s="259"/>
      <c r="L242" s="264"/>
      <c r="M242" s="265"/>
      <c r="N242" s="266"/>
      <c r="O242" s="266"/>
      <c r="P242" s="266"/>
      <c r="Q242" s="266"/>
      <c r="R242" s="266"/>
      <c r="S242" s="266"/>
      <c r="T242" s="26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8" t="s">
        <v>221</v>
      </c>
      <c r="AU242" s="268" t="s">
        <v>84</v>
      </c>
      <c r="AV242" s="14" t="s">
        <v>84</v>
      </c>
      <c r="AW242" s="14" t="s">
        <v>31</v>
      </c>
      <c r="AX242" s="14" t="s">
        <v>74</v>
      </c>
      <c r="AY242" s="268" t="s">
        <v>211</v>
      </c>
    </row>
    <row r="243" spans="1:51" s="14" customFormat="1" ht="12">
      <c r="A243" s="14"/>
      <c r="B243" s="258"/>
      <c r="C243" s="259"/>
      <c r="D243" s="249" t="s">
        <v>221</v>
      </c>
      <c r="E243" s="260" t="s">
        <v>1</v>
      </c>
      <c r="F243" s="261" t="s">
        <v>346</v>
      </c>
      <c r="G243" s="259"/>
      <c r="H243" s="262">
        <v>13.513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8" t="s">
        <v>221</v>
      </c>
      <c r="AU243" s="268" t="s">
        <v>84</v>
      </c>
      <c r="AV243" s="14" t="s">
        <v>84</v>
      </c>
      <c r="AW243" s="14" t="s">
        <v>31</v>
      </c>
      <c r="AX243" s="14" t="s">
        <v>74</v>
      </c>
      <c r="AY243" s="268" t="s">
        <v>211</v>
      </c>
    </row>
    <row r="244" spans="1:51" s="13" customFormat="1" ht="12">
      <c r="A244" s="13"/>
      <c r="B244" s="247"/>
      <c r="C244" s="248"/>
      <c r="D244" s="249" t="s">
        <v>221</v>
      </c>
      <c r="E244" s="250" t="s">
        <v>1</v>
      </c>
      <c r="F244" s="251" t="s">
        <v>331</v>
      </c>
      <c r="G244" s="248"/>
      <c r="H244" s="250" t="s">
        <v>1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7" t="s">
        <v>221</v>
      </c>
      <c r="AU244" s="257" t="s">
        <v>84</v>
      </c>
      <c r="AV244" s="13" t="s">
        <v>82</v>
      </c>
      <c r="AW244" s="13" t="s">
        <v>31</v>
      </c>
      <c r="AX244" s="13" t="s">
        <v>74</v>
      </c>
      <c r="AY244" s="257" t="s">
        <v>211</v>
      </c>
    </row>
    <row r="245" spans="1:51" s="13" customFormat="1" ht="12">
      <c r="A245" s="13"/>
      <c r="B245" s="247"/>
      <c r="C245" s="248"/>
      <c r="D245" s="249" t="s">
        <v>221</v>
      </c>
      <c r="E245" s="250" t="s">
        <v>1</v>
      </c>
      <c r="F245" s="251" t="s">
        <v>347</v>
      </c>
      <c r="G245" s="248"/>
      <c r="H245" s="250" t="s">
        <v>1</v>
      </c>
      <c r="I245" s="252"/>
      <c r="J245" s="248"/>
      <c r="K245" s="248"/>
      <c r="L245" s="253"/>
      <c r="M245" s="254"/>
      <c r="N245" s="255"/>
      <c r="O245" s="255"/>
      <c r="P245" s="255"/>
      <c r="Q245" s="255"/>
      <c r="R245" s="255"/>
      <c r="S245" s="255"/>
      <c r="T245" s="25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7" t="s">
        <v>221</v>
      </c>
      <c r="AU245" s="257" t="s">
        <v>84</v>
      </c>
      <c r="AV245" s="13" t="s">
        <v>82</v>
      </c>
      <c r="AW245" s="13" t="s">
        <v>31</v>
      </c>
      <c r="AX245" s="13" t="s">
        <v>74</v>
      </c>
      <c r="AY245" s="257" t="s">
        <v>211</v>
      </c>
    </row>
    <row r="246" spans="1:51" s="14" customFormat="1" ht="12">
      <c r="A246" s="14"/>
      <c r="B246" s="258"/>
      <c r="C246" s="259"/>
      <c r="D246" s="249" t="s">
        <v>221</v>
      </c>
      <c r="E246" s="260" t="s">
        <v>1</v>
      </c>
      <c r="F246" s="261" t="s">
        <v>348</v>
      </c>
      <c r="G246" s="259"/>
      <c r="H246" s="262">
        <v>0.588</v>
      </c>
      <c r="I246" s="263"/>
      <c r="J246" s="259"/>
      <c r="K246" s="259"/>
      <c r="L246" s="264"/>
      <c r="M246" s="265"/>
      <c r="N246" s="266"/>
      <c r="O246" s="266"/>
      <c r="P246" s="266"/>
      <c r="Q246" s="266"/>
      <c r="R246" s="266"/>
      <c r="S246" s="266"/>
      <c r="T246" s="26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8" t="s">
        <v>221</v>
      </c>
      <c r="AU246" s="268" t="s">
        <v>84</v>
      </c>
      <c r="AV246" s="14" t="s">
        <v>84</v>
      </c>
      <c r="AW246" s="14" t="s">
        <v>31</v>
      </c>
      <c r="AX246" s="14" t="s">
        <v>74</v>
      </c>
      <c r="AY246" s="268" t="s">
        <v>211</v>
      </c>
    </row>
    <row r="247" spans="1:51" s="14" customFormat="1" ht="12">
      <c r="A247" s="14"/>
      <c r="B247" s="258"/>
      <c r="C247" s="259"/>
      <c r="D247" s="249" t="s">
        <v>221</v>
      </c>
      <c r="E247" s="260" t="s">
        <v>1</v>
      </c>
      <c r="F247" s="261" t="s">
        <v>349</v>
      </c>
      <c r="G247" s="259"/>
      <c r="H247" s="262">
        <v>14.572</v>
      </c>
      <c r="I247" s="263"/>
      <c r="J247" s="259"/>
      <c r="K247" s="259"/>
      <c r="L247" s="264"/>
      <c r="M247" s="265"/>
      <c r="N247" s="266"/>
      <c r="O247" s="266"/>
      <c r="P247" s="266"/>
      <c r="Q247" s="266"/>
      <c r="R247" s="266"/>
      <c r="S247" s="266"/>
      <c r="T247" s="26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8" t="s">
        <v>221</v>
      </c>
      <c r="AU247" s="268" t="s">
        <v>84</v>
      </c>
      <c r="AV247" s="14" t="s">
        <v>84</v>
      </c>
      <c r="AW247" s="14" t="s">
        <v>31</v>
      </c>
      <c r="AX247" s="14" t="s">
        <v>74</v>
      </c>
      <c r="AY247" s="268" t="s">
        <v>211</v>
      </c>
    </row>
    <row r="248" spans="1:51" s="14" customFormat="1" ht="12">
      <c r="A248" s="14"/>
      <c r="B248" s="258"/>
      <c r="C248" s="259"/>
      <c r="D248" s="249" t="s">
        <v>221</v>
      </c>
      <c r="E248" s="260" t="s">
        <v>1</v>
      </c>
      <c r="F248" s="261" t="s">
        <v>350</v>
      </c>
      <c r="G248" s="259"/>
      <c r="H248" s="262">
        <v>12.175</v>
      </c>
      <c r="I248" s="263"/>
      <c r="J248" s="259"/>
      <c r="K248" s="259"/>
      <c r="L248" s="264"/>
      <c r="M248" s="265"/>
      <c r="N248" s="266"/>
      <c r="O248" s="266"/>
      <c r="P248" s="266"/>
      <c r="Q248" s="266"/>
      <c r="R248" s="266"/>
      <c r="S248" s="266"/>
      <c r="T248" s="26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8" t="s">
        <v>221</v>
      </c>
      <c r="AU248" s="268" t="s">
        <v>84</v>
      </c>
      <c r="AV248" s="14" t="s">
        <v>84</v>
      </c>
      <c r="AW248" s="14" t="s">
        <v>31</v>
      </c>
      <c r="AX248" s="14" t="s">
        <v>74</v>
      </c>
      <c r="AY248" s="268" t="s">
        <v>211</v>
      </c>
    </row>
    <row r="249" spans="1:51" s="14" customFormat="1" ht="12">
      <c r="A249" s="14"/>
      <c r="B249" s="258"/>
      <c r="C249" s="259"/>
      <c r="D249" s="249" t="s">
        <v>221</v>
      </c>
      <c r="E249" s="260" t="s">
        <v>1</v>
      </c>
      <c r="F249" s="261" t="s">
        <v>351</v>
      </c>
      <c r="G249" s="259"/>
      <c r="H249" s="262">
        <v>5.425</v>
      </c>
      <c r="I249" s="263"/>
      <c r="J249" s="259"/>
      <c r="K249" s="259"/>
      <c r="L249" s="264"/>
      <c r="M249" s="265"/>
      <c r="N249" s="266"/>
      <c r="O249" s="266"/>
      <c r="P249" s="266"/>
      <c r="Q249" s="266"/>
      <c r="R249" s="266"/>
      <c r="S249" s="266"/>
      <c r="T249" s="26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8" t="s">
        <v>221</v>
      </c>
      <c r="AU249" s="268" t="s">
        <v>84</v>
      </c>
      <c r="AV249" s="14" t="s">
        <v>84</v>
      </c>
      <c r="AW249" s="14" t="s">
        <v>31</v>
      </c>
      <c r="AX249" s="14" t="s">
        <v>74</v>
      </c>
      <c r="AY249" s="268" t="s">
        <v>211</v>
      </c>
    </row>
    <row r="250" spans="1:51" s="13" customFormat="1" ht="12">
      <c r="A250" s="13"/>
      <c r="B250" s="247"/>
      <c r="C250" s="248"/>
      <c r="D250" s="249" t="s">
        <v>221</v>
      </c>
      <c r="E250" s="250" t="s">
        <v>1</v>
      </c>
      <c r="F250" s="251" t="s">
        <v>352</v>
      </c>
      <c r="G250" s="248"/>
      <c r="H250" s="250" t="s">
        <v>1</v>
      </c>
      <c r="I250" s="252"/>
      <c r="J250" s="248"/>
      <c r="K250" s="248"/>
      <c r="L250" s="253"/>
      <c r="M250" s="254"/>
      <c r="N250" s="255"/>
      <c r="O250" s="255"/>
      <c r="P250" s="255"/>
      <c r="Q250" s="255"/>
      <c r="R250" s="255"/>
      <c r="S250" s="255"/>
      <c r="T250" s="25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7" t="s">
        <v>221</v>
      </c>
      <c r="AU250" s="257" t="s">
        <v>84</v>
      </c>
      <c r="AV250" s="13" t="s">
        <v>82</v>
      </c>
      <c r="AW250" s="13" t="s">
        <v>31</v>
      </c>
      <c r="AX250" s="13" t="s">
        <v>74</v>
      </c>
      <c r="AY250" s="257" t="s">
        <v>211</v>
      </c>
    </row>
    <row r="251" spans="1:51" s="14" customFormat="1" ht="12">
      <c r="A251" s="14"/>
      <c r="B251" s="258"/>
      <c r="C251" s="259"/>
      <c r="D251" s="249" t="s">
        <v>221</v>
      </c>
      <c r="E251" s="260" t="s">
        <v>1</v>
      </c>
      <c r="F251" s="261" t="s">
        <v>353</v>
      </c>
      <c r="G251" s="259"/>
      <c r="H251" s="262">
        <v>11.176</v>
      </c>
      <c r="I251" s="263"/>
      <c r="J251" s="259"/>
      <c r="K251" s="259"/>
      <c r="L251" s="264"/>
      <c r="M251" s="265"/>
      <c r="N251" s="266"/>
      <c r="O251" s="266"/>
      <c r="P251" s="266"/>
      <c r="Q251" s="266"/>
      <c r="R251" s="266"/>
      <c r="S251" s="266"/>
      <c r="T251" s="26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8" t="s">
        <v>221</v>
      </c>
      <c r="AU251" s="268" t="s">
        <v>84</v>
      </c>
      <c r="AV251" s="14" t="s">
        <v>84</v>
      </c>
      <c r="AW251" s="14" t="s">
        <v>31</v>
      </c>
      <c r="AX251" s="14" t="s">
        <v>74</v>
      </c>
      <c r="AY251" s="268" t="s">
        <v>211</v>
      </c>
    </row>
    <row r="252" spans="1:51" s="14" customFormat="1" ht="12">
      <c r="A252" s="14"/>
      <c r="B252" s="258"/>
      <c r="C252" s="259"/>
      <c r="D252" s="249" t="s">
        <v>221</v>
      </c>
      <c r="E252" s="260" t="s">
        <v>1</v>
      </c>
      <c r="F252" s="261" t="s">
        <v>354</v>
      </c>
      <c r="G252" s="259"/>
      <c r="H252" s="262">
        <v>6.85</v>
      </c>
      <c r="I252" s="263"/>
      <c r="J252" s="259"/>
      <c r="K252" s="259"/>
      <c r="L252" s="264"/>
      <c r="M252" s="265"/>
      <c r="N252" s="266"/>
      <c r="O252" s="266"/>
      <c r="P252" s="266"/>
      <c r="Q252" s="266"/>
      <c r="R252" s="266"/>
      <c r="S252" s="266"/>
      <c r="T252" s="26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8" t="s">
        <v>221</v>
      </c>
      <c r="AU252" s="268" t="s">
        <v>84</v>
      </c>
      <c r="AV252" s="14" t="s">
        <v>84</v>
      </c>
      <c r="AW252" s="14" t="s">
        <v>31</v>
      </c>
      <c r="AX252" s="14" t="s">
        <v>74</v>
      </c>
      <c r="AY252" s="268" t="s">
        <v>211</v>
      </c>
    </row>
    <row r="253" spans="1:51" s="14" customFormat="1" ht="12">
      <c r="A253" s="14"/>
      <c r="B253" s="258"/>
      <c r="C253" s="259"/>
      <c r="D253" s="249" t="s">
        <v>221</v>
      </c>
      <c r="E253" s="260" t="s">
        <v>1</v>
      </c>
      <c r="F253" s="261" t="s">
        <v>355</v>
      </c>
      <c r="G253" s="259"/>
      <c r="H253" s="262">
        <v>5.225</v>
      </c>
      <c r="I253" s="263"/>
      <c r="J253" s="259"/>
      <c r="K253" s="259"/>
      <c r="L253" s="264"/>
      <c r="M253" s="265"/>
      <c r="N253" s="266"/>
      <c r="O253" s="266"/>
      <c r="P253" s="266"/>
      <c r="Q253" s="266"/>
      <c r="R253" s="266"/>
      <c r="S253" s="266"/>
      <c r="T253" s="26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8" t="s">
        <v>221</v>
      </c>
      <c r="AU253" s="268" t="s">
        <v>84</v>
      </c>
      <c r="AV253" s="14" t="s">
        <v>84</v>
      </c>
      <c r="AW253" s="14" t="s">
        <v>31</v>
      </c>
      <c r="AX253" s="14" t="s">
        <v>74</v>
      </c>
      <c r="AY253" s="268" t="s">
        <v>211</v>
      </c>
    </row>
    <row r="254" spans="1:51" s="14" customFormat="1" ht="12">
      <c r="A254" s="14"/>
      <c r="B254" s="258"/>
      <c r="C254" s="259"/>
      <c r="D254" s="249" t="s">
        <v>221</v>
      </c>
      <c r="E254" s="260" t="s">
        <v>1</v>
      </c>
      <c r="F254" s="261" t="s">
        <v>355</v>
      </c>
      <c r="G254" s="259"/>
      <c r="H254" s="262">
        <v>5.225</v>
      </c>
      <c r="I254" s="263"/>
      <c r="J254" s="259"/>
      <c r="K254" s="259"/>
      <c r="L254" s="264"/>
      <c r="M254" s="265"/>
      <c r="N254" s="266"/>
      <c r="O254" s="266"/>
      <c r="P254" s="266"/>
      <c r="Q254" s="266"/>
      <c r="R254" s="266"/>
      <c r="S254" s="266"/>
      <c r="T254" s="26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8" t="s">
        <v>221</v>
      </c>
      <c r="AU254" s="268" t="s">
        <v>84</v>
      </c>
      <c r="AV254" s="14" t="s">
        <v>84</v>
      </c>
      <c r="AW254" s="14" t="s">
        <v>31</v>
      </c>
      <c r="AX254" s="14" t="s">
        <v>74</v>
      </c>
      <c r="AY254" s="268" t="s">
        <v>211</v>
      </c>
    </row>
    <row r="255" spans="1:51" s="14" customFormat="1" ht="12">
      <c r="A255" s="14"/>
      <c r="B255" s="258"/>
      <c r="C255" s="259"/>
      <c r="D255" s="249" t="s">
        <v>221</v>
      </c>
      <c r="E255" s="260" t="s">
        <v>1</v>
      </c>
      <c r="F255" s="261" t="s">
        <v>356</v>
      </c>
      <c r="G255" s="259"/>
      <c r="H255" s="262">
        <v>11.35</v>
      </c>
      <c r="I255" s="263"/>
      <c r="J255" s="259"/>
      <c r="K255" s="259"/>
      <c r="L255" s="264"/>
      <c r="M255" s="265"/>
      <c r="N255" s="266"/>
      <c r="O255" s="266"/>
      <c r="P255" s="266"/>
      <c r="Q255" s="266"/>
      <c r="R255" s="266"/>
      <c r="S255" s="266"/>
      <c r="T255" s="26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8" t="s">
        <v>221</v>
      </c>
      <c r="AU255" s="268" t="s">
        <v>84</v>
      </c>
      <c r="AV255" s="14" t="s">
        <v>84</v>
      </c>
      <c r="AW255" s="14" t="s">
        <v>31</v>
      </c>
      <c r="AX255" s="14" t="s">
        <v>74</v>
      </c>
      <c r="AY255" s="268" t="s">
        <v>211</v>
      </c>
    </row>
    <row r="256" spans="1:51" s="14" customFormat="1" ht="12">
      <c r="A256" s="14"/>
      <c r="B256" s="258"/>
      <c r="C256" s="259"/>
      <c r="D256" s="249" t="s">
        <v>221</v>
      </c>
      <c r="E256" s="260" t="s">
        <v>1</v>
      </c>
      <c r="F256" s="261" t="s">
        <v>357</v>
      </c>
      <c r="G256" s="259"/>
      <c r="H256" s="262">
        <v>5.75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8" t="s">
        <v>221</v>
      </c>
      <c r="AU256" s="268" t="s">
        <v>84</v>
      </c>
      <c r="AV256" s="14" t="s">
        <v>84</v>
      </c>
      <c r="AW256" s="14" t="s">
        <v>31</v>
      </c>
      <c r="AX256" s="14" t="s">
        <v>74</v>
      </c>
      <c r="AY256" s="268" t="s">
        <v>211</v>
      </c>
    </row>
    <row r="257" spans="1:51" s="14" customFormat="1" ht="12">
      <c r="A257" s="14"/>
      <c r="B257" s="258"/>
      <c r="C257" s="259"/>
      <c r="D257" s="249" t="s">
        <v>221</v>
      </c>
      <c r="E257" s="260" t="s">
        <v>1</v>
      </c>
      <c r="F257" s="261" t="s">
        <v>358</v>
      </c>
      <c r="G257" s="259"/>
      <c r="H257" s="262">
        <v>6.15</v>
      </c>
      <c r="I257" s="263"/>
      <c r="J257" s="259"/>
      <c r="K257" s="259"/>
      <c r="L257" s="264"/>
      <c r="M257" s="265"/>
      <c r="N257" s="266"/>
      <c r="O257" s="266"/>
      <c r="P257" s="266"/>
      <c r="Q257" s="266"/>
      <c r="R257" s="266"/>
      <c r="S257" s="266"/>
      <c r="T257" s="267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8" t="s">
        <v>221</v>
      </c>
      <c r="AU257" s="268" t="s">
        <v>84</v>
      </c>
      <c r="AV257" s="14" t="s">
        <v>84</v>
      </c>
      <c r="AW257" s="14" t="s">
        <v>31</v>
      </c>
      <c r="AX257" s="14" t="s">
        <v>74</v>
      </c>
      <c r="AY257" s="268" t="s">
        <v>211</v>
      </c>
    </row>
    <row r="258" spans="1:51" s="13" customFormat="1" ht="12">
      <c r="A258" s="13"/>
      <c r="B258" s="247"/>
      <c r="C258" s="248"/>
      <c r="D258" s="249" t="s">
        <v>221</v>
      </c>
      <c r="E258" s="250" t="s">
        <v>1</v>
      </c>
      <c r="F258" s="251" t="s">
        <v>335</v>
      </c>
      <c r="G258" s="248"/>
      <c r="H258" s="250" t="s">
        <v>1</v>
      </c>
      <c r="I258" s="252"/>
      <c r="J258" s="248"/>
      <c r="K258" s="248"/>
      <c r="L258" s="253"/>
      <c r="M258" s="254"/>
      <c r="N258" s="255"/>
      <c r="O258" s="255"/>
      <c r="P258" s="255"/>
      <c r="Q258" s="255"/>
      <c r="R258" s="255"/>
      <c r="S258" s="255"/>
      <c r="T258" s="25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7" t="s">
        <v>221</v>
      </c>
      <c r="AU258" s="257" t="s">
        <v>84</v>
      </c>
      <c r="AV258" s="13" t="s">
        <v>82</v>
      </c>
      <c r="AW258" s="13" t="s">
        <v>31</v>
      </c>
      <c r="AX258" s="13" t="s">
        <v>74</v>
      </c>
      <c r="AY258" s="257" t="s">
        <v>211</v>
      </c>
    </row>
    <row r="259" spans="1:51" s="13" customFormat="1" ht="12">
      <c r="A259" s="13"/>
      <c r="B259" s="247"/>
      <c r="C259" s="248"/>
      <c r="D259" s="249" t="s">
        <v>221</v>
      </c>
      <c r="E259" s="250" t="s">
        <v>1</v>
      </c>
      <c r="F259" s="251" t="s">
        <v>359</v>
      </c>
      <c r="G259" s="248"/>
      <c r="H259" s="250" t="s">
        <v>1</v>
      </c>
      <c r="I259" s="252"/>
      <c r="J259" s="248"/>
      <c r="K259" s="248"/>
      <c r="L259" s="253"/>
      <c r="M259" s="254"/>
      <c r="N259" s="255"/>
      <c r="O259" s="255"/>
      <c r="P259" s="255"/>
      <c r="Q259" s="255"/>
      <c r="R259" s="255"/>
      <c r="S259" s="255"/>
      <c r="T259" s="25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7" t="s">
        <v>221</v>
      </c>
      <c r="AU259" s="257" t="s">
        <v>84</v>
      </c>
      <c r="AV259" s="13" t="s">
        <v>82</v>
      </c>
      <c r="AW259" s="13" t="s">
        <v>31</v>
      </c>
      <c r="AX259" s="13" t="s">
        <v>74</v>
      </c>
      <c r="AY259" s="257" t="s">
        <v>211</v>
      </c>
    </row>
    <row r="260" spans="1:51" s="14" customFormat="1" ht="12">
      <c r="A260" s="14"/>
      <c r="B260" s="258"/>
      <c r="C260" s="259"/>
      <c r="D260" s="249" t="s">
        <v>221</v>
      </c>
      <c r="E260" s="260" t="s">
        <v>1</v>
      </c>
      <c r="F260" s="261" t="s">
        <v>348</v>
      </c>
      <c r="G260" s="259"/>
      <c r="H260" s="262">
        <v>0.588</v>
      </c>
      <c r="I260" s="263"/>
      <c r="J260" s="259"/>
      <c r="K260" s="259"/>
      <c r="L260" s="264"/>
      <c r="M260" s="265"/>
      <c r="N260" s="266"/>
      <c r="O260" s="266"/>
      <c r="P260" s="266"/>
      <c r="Q260" s="266"/>
      <c r="R260" s="266"/>
      <c r="S260" s="266"/>
      <c r="T260" s="267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8" t="s">
        <v>221</v>
      </c>
      <c r="AU260" s="268" t="s">
        <v>84</v>
      </c>
      <c r="AV260" s="14" t="s">
        <v>84</v>
      </c>
      <c r="AW260" s="14" t="s">
        <v>31</v>
      </c>
      <c r="AX260" s="14" t="s">
        <v>74</v>
      </c>
      <c r="AY260" s="268" t="s">
        <v>211</v>
      </c>
    </row>
    <row r="261" spans="1:51" s="14" customFormat="1" ht="12">
      <c r="A261" s="14"/>
      <c r="B261" s="258"/>
      <c r="C261" s="259"/>
      <c r="D261" s="249" t="s">
        <v>221</v>
      </c>
      <c r="E261" s="260" t="s">
        <v>1</v>
      </c>
      <c r="F261" s="261" t="s">
        <v>349</v>
      </c>
      <c r="G261" s="259"/>
      <c r="H261" s="262">
        <v>14.572</v>
      </c>
      <c r="I261" s="263"/>
      <c r="J261" s="259"/>
      <c r="K261" s="259"/>
      <c r="L261" s="264"/>
      <c r="M261" s="265"/>
      <c r="N261" s="266"/>
      <c r="O261" s="266"/>
      <c r="P261" s="266"/>
      <c r="Q261" s="266"/>
      <c r="R261" s="266"/>
      <c r="S261" s="266"/>
      <c r="T261" s="26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8" t="s">
        <v>221</v>
      </c>
      <c r="AU261" s="268" t="s">
        <v>84</v>
      </c>
      <c r="AV261" s="14" t="s">
        <v>84</v>
      </c>
      <c r="AW261" s="14" t="s">
        <v>31</v>
      </c>
      <c r="AX261" s="14" t="s">
        <v>74</v>
      </c>
      <c r="AY261" s="268" t="s">
        <v>211</v>
      </c>
    </row>
    <row r="262" spans="1:51" s="14" customFormat="1" ht="12">
      <c r="A262" s="14"/>
      <c r="B262" s="258"/>
      <c r="C262" s="259"/>
      <c r="D262" s="249" t="s">
        <v>221</v>
      </c>
      <c r="E262" s="260" t="s">
        <v>1</v>
      </c>
      <c r="F262" s="261" t="s">
        <v>350</v>
      </c>
      <c r="G262" s="259"/>
      <c r="H262" s="262">
        <v>12.175</v>
      </c>
      <c r="I262" s="263"/>
      <c r="J262" s="259"/>
      <c r="K262" s="259"/>
      <c r="L262" s="264"/>
      <c r="M262" s="265"/>
      <c r="N262" s="266"/>
      <c r="O262" s="266"/>
      <c r="P262" s="266"/>
      <c r="Q262" s="266"/>
      <c r="R262" s="266"/>
      <c r="S262" s="266"/>
      <c r="T262" s="26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8" t="s">
        <v>221</v>
      </c>
      <c r="AU262" s="268" t="s">
        <v>84</v>
      </c>
      <c r="AV262" s="14" t="s">
        <v>84</v>
      </c>
      <c r="AW262" s="14" t="s">
        <v>31</v>
      </c>
      <c r="AX262" s="14" t="s">
        <v>74</v>
      </c>
      <c r="AY262" s="268" t="s">
        <v>211</v>
      </c>
    </row>
    <row r="263" spans="1:51" s="14" customFormat="1" ht="12">
      <c r="A263" s="14"/>
      <c r="B263" s="258"/>
      <c r="C263" s="259"/>
      <c r="D263" s="249" t="s">
        <v>221</v>
      </c>
      <c r="E263" s="260" t="s">
        <v>1</v>
      </c>
      <c r="F263" s="261" t="s">
        <v>351</v>
      </c>
      <c r="G263" s="259"/>
      <c r="H263" s="262">
        <v>5.425</v>
      </c>
      <c r="I263" s="263"/>
      <c r="J263" s="259"/>
      <c r="K263" s="259"/>
      <c r="L263" s="264"/>
      <c r="M263" s="265"/>
      <c r="N263" s="266"/>
      <c r="O263" s="266"/>
      <c r="P263" s="266"/>
      <c r="Q263" s="266"/>
      <c r="R263" s="266"/>
      <c r="S263" s="266"/>
      <c r="T263" s="26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8" t="s">
        <v>221</v>
      </c>
      <c r="AU263" s="268" t="s">
        <v>84</v>
      </c>
      <c r="AV263" s="14" t="s">
        <v>84</v>
      </c>
      <c r="AW263" s="14" t="s">
        <v>31</v>
      </c>
      <c r="AX263" s="14" t="s">
        <v>74</v>
      </c>
      <c r="AY263" s="268" t="s">
        <v>211</v>
      </c>
    </row>
    <row r="264" spans="1:51" s="13" customFormat="1" ht="12">
      <c r="A264" s="13"/>
      <c r="B264" s="247"/>
      <c r="C264" s="248"/>
      <c r="D264" s="249" t="s">
        <v>221</v>
      </c>
      <c r="E264" s="250" t="s">
        <v>1</v>
      </c>
      <c r="F264" s="251" t="s">
        <v>360</v>
      </c>
      <c r="G264" s="248"/>
      <c r="H264" s="250" t="s">
        <v>1</v>
      </c>
      <c r="I264" s="252"/>
      <c r="J264" s="248"/>
      <c r="K264" s="248"/>
      <c r="L264" s="253"/>
      <c r="M264" s="254"/>
      <c r="N264" s="255"/>
      <c r="O264" s="255"/>
      <c r="P264" s="255"/>
      <c r="Q264" s="255"/>
      <c r="R264" s="255"/>
      <c r="S264" s="255"/>
      <c r="T264" s="25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7" t="s">
        <v>221</v>
      </c>
      <c r="AU264" s="257" t="s">
        <v>84</v>
      </c>
      <c r="AV264" s="13" t="s">
        <v>82</v>
      </c>
      <c r="AW264" s="13" t="s">
        <v>31</v>
      </c>
      <c r="AX264" s="13" t="s">
        <v>74</v>
      </c>
      <c r="AY264" s="257" t="s">
        <v>211</v>
      </c>
    </row>
    <row r="265" spans="1:51" s="14" customFormat="1" ht="12">
      <c r="A265" s="14"/>
      <c r="B265" s="258"/>
      <c r="C265" s="259"/>
      <c r="D265" s="249" t="s">
        <v>221</v>
      </c>
      <c r="E265" s="260" t="s">
        <v>1</v>
      </c>
      <c r="F265" s="261" t="s">
        <v>353</v>
      </c>
      <c r="G265" s="259"/>
      <c r="H265" s="262">
        <v>11.176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8" t="s">
        <v>221</v>
      </c>
      <c r="AU265" s="268" t="s">
        <v>84</v>
      </c>
      <c r="AV265" s="14" t="s">
        <v>84</v>
      </c>
      <c r="AW265" s="14" t="s">
        <v>31</v>
      </c>
      <c r="AX265" s="14" t="s">
        <v>74</v>
      </c>
      <c r="AY265" s="268" t="s">
        <v>211</v>
      </c>
    </row>
    <row r="266" spans="1:51" s="14" customFormat="1" ht="12">
      <c r="A266" s="14"/>
      <c r="B266" s="258"/>
      <c r="C266" s="259"/>
      <c r="D266" s="249" t="s">
        <v>221</v>
      </c>
      <c r="E266" s="260" t="s">
        <v>1</v>
      </c>
      <c r="F266" s="261" t="s">
        <v>354</v>
      </c>
      <c r="G266" s="259"/>
      <c r="H266" s="262">
        <v>6.85</v>
      </c>
      <c r="I266" s="263"/>
      <c r="J266" s="259"/>
      <c r="K266" s="259"/>
      <c r="L266" s="264"/>
      <c r="M266" s="265"/>
      <c r="N266" s="266"/>
      <c r="O266" s="266"/>
      <c r="P266" s="266"/>
      <c r="Q266" s="266"/>
      <c r="R266" s="266"/>
      <c r="S266" s="266"/>
      <c r="T266" s="26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8" t="s">
        <v>221</v>
      </c>
      <c r="AU266" s="268" t="s">
        <v>84</v>
      </c>
      <c r="AV266" s="14" t="s">
        <v>84</v>
      </c>
      <c r="AW266" s="14" t="s">
        <v>31</v>
      </c>
      <c r="AX266" s="14" t="s">
        <v>74</v>
      </c>
      <c r="AY266" s="268" t="s">
        <v>211</v>
      </c>
    </row>
    <row r="267" spans="1:51" s="14" customFormat="1" ht="12">
      <c r="A267" s="14"/>
      <c r="B267" s="258"/>
      <c r="C267" s="259"/>
      <c r="D267" s="249" t="s">
        <v>221</v>
      </c>
      <c r="E267" s="260" t="s">
        <v>1</v>
      </c>
      <c r="F267" s="261" t="s">
        <v>355</v>
      </c>
      <c r="G267" s="259"/>
      <c r="H267" s="262">
        <v>5.225</v>
      </c>
      <c r="I267" s="263"/>
      <c r="J267" s="259"/>
      <c r="K267" s="259"/>
      <c r="L267" s="264"/>
      <c r="M267" s="265"/>
      <c r="N267" s="266"/>
      <c r="O267" s="266"/>
      <c r="P267" s="266"/>
      <c r="Q267" s="266"/>
      <c r="R267" s="266"/>
      <c r="S267" s="266"/>
      <c r="T267" s="267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8" t="s">
        <v>221</v>
      </c>
      <c r="AU267" s="268" t="s">
        <v>84</v>
      </c>
      <c r="AV267" s="14" t="s">
        <v>84</v>
      </c>
      <c r="AW267" s="14" t="s">
        <v>31</v>
      </c>
      <c r="AX267" s="14" t="s">
        <v>74</v>
      </c>
      <c r="AY267" s="268" t="s">
        <v>211</v>
      </c>
    </row>
    <row r="268" spans="1:51" s="14" customFormat="1" ht="12">
      <c r="A268" s="14"/>
      <c r="B268" s="258"/>
      <c r="C268" s="259"/>
      <c r="D268" s="249" t="s">
        <v>221</v>
      </c>
      <c r="E268" s="260" t="s">
        <v>1</v>
      </c>
      <c r="F268" s="261" t="s">
        <v>355</v>
      </c>
      <c r="G268" s="259"/>
      <c r="H268" s="262">
        <v>5.225</v>
      </c>
      <c r="I268" s="263"/>
      <c r="J268" s="259"/>
      <c r="K268" s="259"/>
      <c r="L268" s="264"/>
      <c r="M268" s="265"/>
      <c r="N268" s="266"/>
      <c r="O268" s="266"/>
      <c r="P268" s="266"/>
      <c r="Q268" s="266"/>
      <c r="R268" s="266"/>
      <c r="S268" s="266"/>
      <c r="T268" s="267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8" t="s">
        <v>221</v>
      </c>
      <c r="AU268" s="268" t="s">
        <v>84</v>
      </c>
      <c r="AV268" s="14" t="s">
        <v>84</v>
      </c>
      <c r="AW268" s="14" t="s">
        <v>31</v>
      </c>
      <c r="AX268" s="14" t="s">
        <v>74</v>
      </c>
      <c r="AY268" s="268" t="s">
        <v>211</v>
      </c>
    </row>
    <row r="269" spans="1:51" s="14" customFormat="1" ht="12">
      <c r="A269" s="14"/>
      <c r="B269" s="258"/>
      <c r="C269" s="259"/>
      <c r="D269" s="249" t="s">
        <v>221</v>
      </c>
      <c r="E269" s="260" t="s">
        <v>1</v>
      </c>
      <c r="F269" s="261" t="s">
        <v>356</v>
      </c>
      <c r="G269" s="259"/>
      <c r="H269" s="262">
        <v>11.35</v>
      </c>
      <c r="I269" s="263"/>
      <c r="J269" s="259"/>
      <c r="K269" s="259"/>
      <c r="L269" s="264"/>
      <c r="M269" s="265"/>
      <c r="N269" s="266"/>
      <c r="O269" s="266"/>
      <c r="P269" s="266"/>
      <c r="Q269" s="266"/>
      <c r="R269" s="266"/>
      <c r="S269" s="266"/>
      <c r="T269" s="26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8" t="s">
        <v>221</v>
      </c>
      <c r="AU269" s="268" t="s">
        <v>84</v>
      </c>
      <c r="AV269" s="14" t="s">
        <v>84</v>
      </c>
      <c r="AW269" s="14" t="s">
        <v>31</v>
      </c>
      <c r="AX269" s="14" t="s">
        <v>74</v>
      </c>
      <c r="AY269" s="268" t="s">
        <v>211</v>
      </c>
    </row>
    <row r="270" spans="1:51" s="14" customFormat="1" ht="12">
      <c r="A270" s="14"/>
      <c r="B270" s="258"/>
      <c r="C270" s="259"/>
      <c r="D270" s="249" t="s">
        <v>221</v>
      </c>
      <c r="E270" s="260" t="s">
        <v>1</v>
      </c>
      <c r="F270" s="261" t="s">
        <v>357</v>
      </c>
      <c r="G270" s="259"/>
      <c r="H270" s="262">
        <v>5.75</v>
      </c>
      <c r="I270" s="263"/>
      <c r="J270" s="259"/>
      <c r="K270" s="259"/>
      <c r="L270" s="264"/>
      <c r="M270" s="265"/>
      <c r="N270" s="266"/>
      <c r="O270" s="266"/>
      <c r="P270" s="266"/>
      <c r="Q270" s="266"/>
      <c r="R270" s="266"/>
      <c r="S270" s="266"/>
      <c r="T270" s="26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8" t="s">
        <v>221</v>
      </c>
      <c r="AU270" s="268" t="s">
        <v>84</v>
      </c>
      <c r="AV270" s="14" t="s">
        <v>84</v>
      </c>
      <c r="AW270" s="14" t="s">
        <v>31</v>
      </c>
      <c r="AX270" s="14" t="s">
        <v>74</v>
      </c>
      <c r="AY270" s="268" t="s">
        <v>211</v>
      </c>
    </row>
    <row r="271" spans="1:51" s="14" customFormat="1" ht="12">
      <c r="A271" s="14"/>
      <c r="B271" s="258"/>
      <c r="C271" s="259"/>
      <c r="D271" s="249" t="s">
        <v>221</v>
      </c>
      <c r="E271" s="260" t="s">
        <v>1</v>
      </c>
      <c r="F271" s="261" t="s">
        <v>358</v>
      </c>
      <c r="G271" s="259"/>
      <c r="H271" s="262">
        <v>6.15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8" t="s">
        <v>221</v>
      </c>
      <c r="AU271" s="268" t="s">
        <v>84</v>
      </c>
      <c r="AV271" s="14" t="s">
        <v>84</v>
      </c>
      <c r="AW271" s="14" t="s">
        <v>31</v>
      </c>
      <c r="AX271" s="14" t="s">
        <v>74</v>
      </c>
      <c r="AY271" s="268" t="s">
        <v>211</v>
      </c>
    </row>
    <row r="272" spans="1:51" s="15" customFormat="1" ht="12">
      <c r="A272" s="15"/>
      <c r="B272" s="269"/>
      <c r="C272" s="270"/>
      <c r="D272" s="249" t="s">
        <v>221</v>
      </c>
      <c r="E272" s="271" t="s">
        <v>1</v>
      </c>
      <c r="F272" s="272" t="s">
        <v>225</v>
      </c>
      <c r="G272" s="270"/>
      <c r="H272" s="273">
        <v>244.225</v>
      </c>
      <c r="I272" s="274"/>
      <c r="J272" s="270"/>
      <c r="K272" s="270"/>
      <c r="L272" s="275"/>
      <c r="M272" s="276"/>
      <c r="N272" s="277"/>
      <c r="O272" s="277"/>
      <c r="P272" s="277"/>
      <c r="Q272" s="277"/>
      <c r="R272" s="277"/>
      <c r="S272" s="277"/>
      <c r="T272" s="278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9" t="s">
        <v>221</v>
      </c>
      <c r="AU272" s="279" t="s">
        <v>84</v>
      </c>
      <c r="AV272" s="15" t="s">
        <v>217</v>
      </c>
      <c r="AW272" s="15" t="s">
        <v>31</v>
      </c>
      <c r="AX272" s="15" t="s">
        <v>82</v>
      </c>
      <c r="AY272" s="279" t="s">
        <v>211</v>
      </c>
    </row>
    <row r="273" spans="1:65" s="2" customFormat="1" ht="24.15" customHeight="1">
      <c r="A273" s="38"/>
      <c r="B273" s="39"/>
      <c r="C273" s="228" t="s">
        <v>361</v>
      </c>
      <c r="D273" s="228" t="s">
        <v>213</v>
      </c>
      <c r="E273" s="229" t="s">
        <v>362</v>
      </c>
      <c r="F273" s="230" t="s">
        <v>363</v>
      </c>
      <c r="G273" s="231" t="s">
        <v>292</v>
      </c>
      <c r="H273" s="232">
        <v>732.675</v>
      </c>
      <c r="I273" s="233"/>
      <c r="J273" s="234">
        <f>ROUND(I273*H273,2)</f>
        <v>0</v>
      </c>
      <c r="K273" s="235"/>
      <c r="L273" s="44"/>
      <c r="M273" s="236" t="s">
        <v>1</v>
      </c>
      <c r="N273" s="237" t="s">
        <v>39</v>
      </c>
      <c r="O273" s="91"/>
      <c r="P273" s="238">
        <f>O273*H273</f>
        <v>0</v>
      </c>
      <c r="Q273" s="238">
        <v>0.0068</v>
      </c>
      <c r="R273" s="238">
        <f>Q273*H273</f>
        <v>4.982189999999999</v>
      </c>
      <c r="S273" s="238">
        <v>0</v>
      </c>
      <c r="T273" s="239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0" t="s">
        <v>217</v>
      </c>
      <c r="AT273" s="240" t="s">
        <v>213</v>
      </c>
      <c r="AU273" s="240" t="s">
        <v>84</v>
      </c>
      <c r="AY273" s="17" t="s">
        <v>211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17" t="s">
        <v>82</v>
      </c>
      <c r="BK273" s="241">
        <f>ROUND(I273*H273,2)</f>
        <v>0</v>
      </c>
      <c r="BL273" s="17" t="s">
        <v>217</v>
      </c>
      <c r="BM273" s="240" t="s">
        <v>364</v>
      </c>
    </row>
    <row r="274" spans="1:51" s="14" customFormat="1" ht="12">
      <c r="A274" s="14"/>
      <c r="B274" s="258"/>
      <c r="C274" s="259"/>
      <c r="D274" s="249" t="s">
        <v>221</v>
      </c>
      <c r="E274" s="260" t="s">
        <v>1</v>
      </c>
      <c r="F274" s="261" t="s">
        <v>365</v>
      </c>
      <c r="G274" s="259"/>
      <c r="H274" s="262">
        <v>732.675</v>
      </c>
      <c r="I274" s="263"/>
      <c r="J274" s="259"/>
      <c r="K274" s="259"/>
      <c r="L274" s="264"/>
      <c r="M274" s="265"/>
      <c r="N274" s="266"/>
      <c r="O274" s="266"/>
      <c r="P274" s="266"/>
      <c r="Q274" s="266"/>
      <c r="R274" s="266"/>
      <c r="S274" s="266"/>
      <c r="T274" s="26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8" t="s">
        <v>221</v>
      </c>
      <c r="AU274" s="268" t="s">
        <v>84</v>
      </c>
      <c r="AV274" s="14" t="s">
        <v>84</v>
      </c>
      <c r="AW274" s="14" t="s">
        <v>31</v>
      </c>
      <c r="AX274" s="14" t="s">
        <v>74</v>
      </c>
      <c r="AY274" s="268" t="s">
        <v>211</v>
      </c>
    </row>
    <row r="275" spans="1:51" s="15" customFormat="1" ht="12">
      <c r="A275" s="15"/>
      <c r="B275" s="269"/>
      <c r="C275" s="270"/>
      <c r="D275" s="249" t="s">
        <v>221</v>
      </c>
      <c r="E275" s="271" t="s">
        <v>1</v>
      </c>
      <c r="F275" s="272" t="s">
        <v>225</v>
      </c>
      <c r="G275" s="270"/>
      <c r="H275" s="273">
        <v>732.675</v>
      </c>
      <c r="I275" s="274"/>
      <c r="J275" s="270"/>
      <c r="K275" s="270"/>
      <c r="L275" s="275"/>
      <c r="M275" s="276"/>
      <c r="N275" s="277"/>
      <c r="O275" s="277"/>
      <c r="P275" s="277"/>
      <c r="Q275" s="277"/>
      <c r="R275" s="277"/>
      <c r="S275" s="277"/>
      <c r="T275" s="278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9" t="s">
        <v>221</v>
      </c>
      <c r="AU275" s="279" t="s">
        <v>84</v>
      </c>
      <c r="AV275" s="15" t="s">
        <v>217</v>
      </c>
      <c r="AW275" s="15" t="s">
        <v>31</v>
      </c>
      <c r="AX275" s="15" t="s">
        <v>82</v>
      </c>
      <c r="AY275" s="279" t="s">
        <v>211</v>
      </c>
    </row>
    <row r="276" spans="1:65" s="2" customFormat="1" ht="24.15" customHeight="1">
      <c r="A276" s="38"/>
      <c r="B276" s="39"/>
      <c r="C276" s="228" t="s">
        <v>366</v>
      </c>
      <c r="D276" s="228" t="s">
        <v>213</v>
      </c>
      <c r="E276" s="229" t="s">
        <v>367</v>
      </c>
      <c r="F276" s="230" t="s">
        <v>368</v>
      </c>
      <c r="G276" s="231" t="s">
        <v>292</v>
      </c>
      <c r="H276" s="232">
        <v>356.856</v>
      </c>
      <c r="I276" s="233"/>
      <c r="J276" s="234">
        <f>ROUND(I276*H276,2)</f>
        <v>0</v>
      </c>
      <c r="K276" s="235"/>
      <c r="L276" s="44"/>
      <c r="M276" s="236" t="s">
        <v>1</v>
      </c>
      <c r="N276" s="237" t="s">
        <v>39</v>
      </c>
      <c r="O276" s="91"/>
      <c r="P276" s="238">
        <f>O276*H276</f>
        <v>0</v>
      </c>
      <c r="Q276" s="238">
        <v>0.013</v>
      </c>
      <c r="R276" s="238">
        <f>Q276*H276</f>
        <v>4.6391279999999995</v>
      </c>
      <c r="S276" s="238">
        <v>0</v>
      </c>
      <c r="T276" s="239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0" t="s">
        <v>217</v>
      </c>
      <c r="AT276" s="240" t="s">
        <v>213</v>
      </c>
      <c r="AU276" s="240" t="s">
        <v>84</v>
      </c>
      <c r="AY276" s="17" t="s">
        <v>211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7" t="s">
        <v>82</v>
      </c>
      <c r="BK276" s="241">
        <f>ROUND(I276*H276,2)</f>
        <v>0</v>
      </c>
      <c r="BL276" s="17" t="s">
        <v>217</v>
      </c>
      <c r="BM276" s="240" t="s">
        <v>369</v>
      </c>
    </row>
    <row r="277" spans="1:51" s="13" customFormat="1" ht="12">
      <c r="A277" s="13"/>
      <c r="B277" s="247"/>
      <c r="C277" s="248"/>
      <c r="D277" s="249" t="s">
        <v>221</v>
      </c>
      <c r="E277" s="250" t="s">
        <v>1</v>
      </c>
      <c r="F277" s="251" t="s">
        <v>370</v>
      </c>
      <c r="G277" s="248"/>
      <c r="H277" s="250" t="s">
        <v>1</v>
      </c>
      <c r="I277" s="252"/>
      <c r="J277" s="248"/>
      <c r="K277" s="248"/>
      <c r="L277" s="253"/>
      <c r="M277" s="254"/>
      <c r="N277" s="255"/>
      <c r="O277" s="255"/>
      <c r="P277" s="255"/>
      <c r="Q277" s="255"/>
      <c r="R277" s="255"/>
      <c r="S277" s="255"/>
      <c r="T277" s="25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7" t="s">
        <v>221</v>
      </c>
      <c r="AU277" s="257" t="s">
        <v>84</v>
      </c>
      <c r="AV277" s="13" t="s">
        <v>82</v>
      </c>
      <c r="AW277" s="13" t="s">
        <v>31</v>
      </c>
      <c r="AX277" s="13" t="s">
        <v>74</v>
      </c>
      <c r="AY277" s="257" t="s">
        <v>211</v>
      </c>
    </row>
    <row r="278" spans="1:51" s="13" customFormat="1" ht="12">
      <c r="A278" s="13"/>
      <c r="B278" s="247"/>
      <c r="C278" s="248"/>
      <c r="D278" s="249" t="s">
        <v>221</v>
      </c>
      <c r="E278" s="250" t="s">
        <v>1</v>
      </c>
      <c r="F278" s="251" t="s">
        <v>223</v>
      </c>
      <c r="G278" s="248"/>
      <c r="H278" s="250" t="s">
        <v>1</v>
      </c>
      <c r="I278" s="252"/>
      <c r="J278" s="248"/>
      <c r="K278" s="248"/>
      <c r="L278" s="253"/>
      <c r="M278" s="254"/>
      <c r="N278" s="255"/>
      <c r="O278" s="255"/>
      <c r="P278" s="255"/>
      <c r="Q278" s="255"/>
      <c r="R278" s="255"/>
      <c r="S278" s="255"/>
      <c r="T278" s="25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7" t="s">
        <v>221</v>
      </c>
      <c r="AU278" s="257" t="s">
        <v>84</v>
      </c>
      <c r="AV278" s="13" t="s">
        <v>82</v>
      </c>
      <c r="AW278" s="13" t="s">
        <v>31</v>
      </c>
      <c r="AX278" s="13" t="s">
        <v>74</v>
      </c>
      <c r="AY278" s="257" t="s">
        <v>211</v>
      </c>
    </row>
    <row r="279" spans="1:51" s="14" customFormat="1" ht="12">
      <c r="A279" s="14"/>
      <c r="B279" s="258"/>
      <c r="C279" s="259"/>
      <c r="D279" s="249" t="s">
        <v>221</v>
      </c>
      <c r="E279" s="260" t="s">
        <v>1</v>
      </c>
      <c r="F279" s="261" t="s">
        <v>371</v>
      </c>
      <c r="G279" s="259"/>
      <c r="H279" s="262">
        <v>38.14</v>
      </c>
      <c r="I279" s="263"/>
      <c r="J279" s="259"/>
      <c r="K279" s="259"/>
      <c r="L279" s="264"/>
      <c r="M279" s="265"/>
      <c r="N279" s="266"/>
      <c r="O279" s="266"/>
      <c r="P279" s="266"/>
      <c r="Q279" s="266"/>
      <c r="R279" s="266"/>
      <c r="S279" s="266"/>
      <c r="T279" s="267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8" t="s">
        <v>221</v>
      </c>
      <c r="AU279" s="268" t="s">
        <v>84</v>
      </c>
      <c r="AV279" s="14" t="s">
        <v>84</v>
      </c>
      <c r="AW279" s="14" t="s">
        <v>31</v>
      </c>
      <c r="AX279" s="14" t="s">
        <v>74</v>
      </c>
      <c r="AY279" s="268" t="s">
        <v>211</v>
      </c>
    </row>
    <row r="280" spans="1:51" s="14" customFormat="1" ht="12">
      <c r="A280" s="14"/>
      <c r="B280" s="258"/>
      <c r="C280" s="259"/>
      <c r="D280" s="249" t="s">
        <v>221</v>
      </c>
      <c r="E280" s="260" t="s">
        <v>1</v>
      </c>
      <c r="F280" s="261" t="s">
        <v>372</v>
      </c>
      <c r="G280" s="259"/>
      <c r="H280" s="262">
        <v>17.674</v>
      </c>
      <c r="I280" s="263"/>
      <c r="J280" s="259"/>
      <c r="K280" s="259"/>
      <c r="L280" s="264"/>
      <c r="M280" s="265"/>
      <c r="N280" s="266"/>
      <c r="O280" s="266"/>
      <c r="P280" s="266"/>
      <c r="Q280" s="266"/>
      <c r="R280" s="266"/>
      <c r="S280" s="266"/>
      <c r="T280" s="267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8" t="s">
        <v>221</v>
      </c>
      <c r="AU280" s="268" t="s">
        <v>84</v>
      </c>
      <c r="AV280" s="14" t="s">
        <v>84</v>
      </c>
      <c r="AW280" s="14" t="s">
        <v>31</v>
      </c>
      <c r="AX280" s="14" t="s">
        <v>74</v>
      </c>
      <c r="AY280" s="268" t="s">
        <v>211</v>
      </c>
    </row>
    <row r="281" spans="1:51" s="14" customFormat="1" ht="12">
      <c r="A281" s="14"/>
      <c r="B281" s="258"/>
      <c r="C281" s="259"/>
      <c r="D281" s="249" t="s">
        <v>221</v>
      </c>
      <c r="E281" s="260" t="s">
        <v>1</v>
      </c>
      <c r="F281" s="261" t="s">
        <v>373</v>
      </c>
      <c r="G281" s="259"/>
      <c r="H281" s="262">
        <v>23.168</v>
      </c>
      <c r="I281" s="263"/>
      <c r="J281" s="259"/>
      <c r="K281" s="259"/>
      <c r="L281" s="264"/>
      <c r="M281" s="265"/>
      <c r="N281" s="266"/>
      <c r="O281" s="266"/>
      <c r="P281" s="266"/>
      <c r="Q281" s="266"/>
      <c r="R281" s="266"/>
      <c r="S281" s="266"/>
      <c r="T281" s="26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8" t="s">
        <v>221</v>
      </c>
      <c r="AU281" s="268" t="s">
        <v>84</v>
      </c>
      <c r="AV281" s="14" t="s">
        <v>84</v>
      </c>
      <c r="AW281" s="14" t="s">
        <v>31</v>
      </c>
      <c r="AX281" s="14" t="s">
        <v>74</v>
      </c>
      <c r="AY281" s="268" t="s">
        <v>211</v>
      </c>
    </row>
    <row r="282" spans="1:51" s="14" customFormat="1" ht="12">
      <c r="A282" s="14"/>
      <c r="B282" s="258"/>
      <c r="C282" s="259"/>
      <c r="D282" s="249" t="s">
        <v>221</v>
      </c>
      <c r="E282" s="260" t="s">
        <v>1</v>
      </c>
      <c r="F282" s="261" t="s">
        <v>374</v>
      </c>
      <c r="G282" s="259"/>
      <c r="H282" s="262">
        <v>17.806</v>
      </c>
      <c r="I282" s="263"/>
      <c r="J282" s="259"/>
      <c r="K282" s="259"/>
      <c r="L282" s="264"/>
      <c r="M282" s="265"/>
      <c r="N282" s="266"/>
      <c r="O282" s="266"/>
      <c r="P282" s="266"/>
      <c r="Q282" s="266"/>
      <c r="R282" s="266"/>
      <c r="S282" s="266"/>
      <c r="T282" s="26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8" t="s">
        <v>221</v>
      </c>
      <c r="AU282" s="268" t="s">
        <v>84</v>
      </c>
      <c r="AV282" s="14" t="s">
        <v>84</v>
      </c>
      <c r="AW282" s="14" t="s">
        <v>31</v>
      </c>
      <c r="AX282" s="14" t="s">
        <v>74</v>
      </c>
      <c r="AY282" s="268" t="s">
        <v>211</v>
      </c>
    </row>
    <row r="283" spans="1:51" s="14" customFormat="1" ht="12">
      <c r="A283" s="14"/>
      <c r="B283" s="258"/>
      <c r="C283" s="259"/>
      <c r="D283" s="249" t="s">
        <v>221</v>
      </c>
      <c r="E283" s="260" t="s">
        <v>1</v>
      </c>
      <c r="F283" s="261" t="s">
        <v>375</v>
      </c>
      <c r="G283" s="259"/>
      <c r="H283" s="262">
        <v>16.636</v>
      </c>
      <c r="I283" s="263"/>
      <c r="J283" s="259"/>
      <c r="K283" s="259"/>
      <c r="L283" s="264"/>
      <c r="M283" s="265"/>
      <c r="N283" s="266"/>
      <c r="O283" s="266"/>
      <c r="P283" s="266"/>
      <c r="Q283" s="266"/>
      <c r="R283" s="266"/>
      <c r="S283" s="266"/>
      <c r="T283" s="267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8" t="s">
        <v>221</v>
      </c>
      <c r="AU283" s="268" t="s">
        <v>84</v>
      </c>
      <c r="AV283" s="14" t="s">
        <v>84</v>
      </c>
      <c r="AW283" s="14" t="s">
        <v>31</v>
      </c>
      <c r="AX283" s="14" t="s">
        <v>74</v>
      </c>
      <c r="AY283" s="268" t="s">
        <v>211</v>
      </c>
    </row>
    <row r="284" spans="1:51" s="13" customFormat="1" ht="12">
      <c r="A284" s="13"/>
      <c r="B284" s="247"/>
      <c r="C284" s="248"/>
      <c r="D284" s="249" t="s">
        <v>221</v>
      </c>
      <c r="E284" s="250" t="s">
        <v>1</v>
      </c>
      <c r="F284" s="251" t="s">
        <v>331</v>
      </c>
      <c r="G284" s="248"/>
      <c r="H284" s="250" t="s">
        <v>1</v>
      </c>
      <c r="I284" s="252"/>
      <c r="J284" s="248"/>
      <c r="K284" s="248"/>
      <c r="L284" s="253"/>
      <c r="M284" s="254"/>
      <c r="N284" s="255"/>
      <c r="O284" s="255"/>
      <c r="P284" s="255"/>
      <c r="Q284" s="255"/>
      <c r="R284" s="255"/>
      <c r="S284" s="255"/>
      <c r="T284" s="25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7" t="s">
        <v>221</v>
      </c>
      <c r="AU284" s="257" t="s">
        <v>84</v>
      </c>
      <c r="AV284" s="13" t="s">
        <v>82</v>
      </c>
      <c r="AW284" s="13" t="s">
        <v>31</v>
      </c>
      <c r="AX284" s="13" t="s">
        <v>74</v>
      </c>
      <c r="AY284" s="257" t="s">
        <v>211</v>
      </c>
    </row>
    <row r="285" spans="1:51" s="13" customFormat="1" ht="12">
      <c r="A285" s="13"/>
      <c r="B285" s="247"/>
      <c r="C285" s="248"/>
      <c r="D285" s="249" t="s">
        <v>221</v>
      </c>
      <c r="E285" s="250" t="s">
        <v>1</v>
      </c>
      <c r="F285" s="251" t="s">
        <v>347</v>
      </c>
      <c r="G285" s="248"/>
      <c r="H285" s="250" t="s">
        <v>1</v>
      </c>
      <c r="I285" s="252"/>
      <c r="J285" s="248"/>
      <c r="K285" s="248"/>
      <c r="L285" s="253"/>
      <c r="M285" s="254"/>
      <c r="N285" s="255"/>
      <c r="O285" s="255"/>
      <c r="P285" s="255"/>
      <c r="Q285" s="255"/>
      <c r="R285" s="255"/>
      <c r="S285" s="255"/>
      <c r="T285" s="25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7" t="s">
        <v>221</v>
      </c>
      <c r="AU285" s="257" t="s">
        <v>84</v>
      </c>
      <c r="AV285" s="13" t="s">
        <v>82</v>
      </c>
      <c r="AW285" s="13" t="s">
        <v>31</v>
      </c>
      <c r="AX285" s="13" t="s">
        <v>74</v>
      </c>
      <c r="AY285" s="257" t="s">
        <v>211</v>
      </c>
    </row>
    <row r="286" spans="1:51" s="14" customFormat="1" ht="12">
      <c r="A286" s="14"/>
      <c r="B286" s="258"/>
      <c r="C286" s="259"/>
      <c r="D286" s="249" t="s">
        <v>221</v>
      </c>
      <c r="E286" s="260" t="s">
        <v>1</v>
      </c>
      <c r="F286" s="261" t="s">
        <v>376</v>
      </c>
      <c r="G286" s="259"/>
      <c r="H286" s="262">
        <v>8.6</v>
      </c>
      <c r="I286" s="263"/>
      <c r="J286" s="259"/>
      <c r="K286" s="259"/>
      <c r="L286" s="264"/>
      <c r="M286" s="265"/>
      <c r="N286" s="266"/>
      <c r="O286" s="266"/>
      <c r="P286" s="266"/>
      <c r="Q286" s="266"/>
      <c r="R286" s="266"/>
      <c r="S286" s="266"/>
      <c r="T286" s="267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8" t="s">
        <v>221</v>
      </c>
      <c r="AU286" s="268" t="s">
        <v>84</v>
      </c>
      <c r="AV286" s="14" t="s">
        <v>84</v>
      </c>
      <c r="AW286" s="14" t="s">
        <v>31</v>
      </c>
      <c r="AX286" s="14" t="s">
        <v>74</v>
      </c>
      <c r="AY286" s="268" t="s">
        <v>211</v>
      </c>
    </row>
    <row r="287" spans="1:51" s="14" customFormat="1" ht="12">
      <c r="A287" s="14"/>
      <c r="B287" s="258"/>
      <c r="C287" s="259"/>
      <c r="D287" s="249" t="s">
        <v>221</v>
      </c>
      <c r="E287" s="260" t="s">
        <v>1</v>
      </c>
      <c r="F287" s="261" t="s">
        <v>377</v>
      </c>
      <c r="G287" s="259"/>
      <c r="H287" s="262">
        <v>22.678</v>
      </c>
      <c r="I287" s="263"/>
      <c r="J287" s="259"/>
      <c r="K287" s="259"/>
      <c r="L287" s="264"/>
      <c r="M287" s="265"/>
      <c r="N287" s="266"/>
      <c r="O287" s="266"/>
      <c r="P287" s="266"/>
      <c r="Q287" s="266"/>
      <c r="R287" s="266"/>
      <c r="S287" s="266"/>
      <c r="T287" s="26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8" t="s">
        <v>221</v>
      </c>
      <c r="AU287" s="268" t="s">
        <v>84</v>
      </c>
      <c r="AV287" s="14" t="s">
        <v>84</v>
      </c>
      <c r="AW287" s="14" t="s">
        <v>31</v>
      </c>
      <c r="AX287" s="14" t="s">
        <v>74</v>
      </c>
      <c r="AY287" s="268" t="s">
        <v>211</v>
      </c>
    </row>
    <row r="288" spans="1:51" s="14" customFormat="1" ht="12">
      <c r="A288" s="14"/>
      <c r="B288" s="258"/>
      <c r="C288" s="259"/>
      <c r="D288" s="249" t="s">
        <v>221</v>
      </c>
      <c r="E288" s="260" t="s">
        <v>1</v>
      </c>
      <c r="F288" s="261" t="s">
        <v>378</v>
      </c>
      <c r="G288" s="259"/>
      <c r="H288" s="262">
        <v>15.12</v>
      </c>
      <c r="I288" s="263"/>
      <c r="J288" s="259"/>
      <c r="K288" s="259"/>
      <c r="L288" s="264"/>
      <c r="M288" s="265"/>
      <c r="N288" s="266"/>
      <c r="O288" s="266"/>
      <c r="P288" s="266"/>
      <c r="Q288" s="266"/>
      <c r="R288" s="266"/>
      <c r="S288" s="266"/>
      <c r="T288" s="267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8" t="s">
        <v>221</v>
      </c>
      <c r="AU288" s="268" t="s">
        <v>84</v>
      </c>
      <c r="AV288" s="14" t="s">
        <v>84</v>
      </c>
      <c r="AW288" s="14" t="s">
        <v>31</v>
      </c>
      <c r="AX288" s="14" t="s">
        <v>74</v>
      </c>
      <c r="AY288" s="268" t="s">
        <v>211</v>
      </c>
    </row>
    <row r="289" spans="1:51" s="14" customFormat="1" ht="12">
      <c r="A289" s="14"/>
      <c r="B289" s="258"/>
      <c r="C289" s="259"/>
      <c r="D289" s="249" t="s">
        <v>221</v>
      </c>
      <c r="E289" s="260" t="s">
        <v>1</v>
      </c>
      <c r="F289" s="261" t="s">
        <v>379</v>
      </c>
      <c r="G289" s="259"/>
      <c r="H289" s="262">
        <v>7.48</v>
      </c>
      <c r="I289" s="263"/>
      <c r="J289" s="259"/>
      <c r="K289" s="259"/>
      <c r="L289" s="264"/>
      <c r="M289" s="265"/>
      <c r="N289" s="266"/>
      <c r="O289" s="266"/>
      <c r="P289" s="266"/>
      <c r="Q289" s="266"/>
      <c r="R289" s="266"/>
      <c r="S289" s="266"/>
      <c r="T289" s="26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8" t="s">
        <v>221</v>
      </c>
      <c r="AU289" s="268" t="s">
        <v>84</v>
      </c>
      <c r="AV289" s="14" t="s">
        <v>84</v>
      </c>
      <c r="AW289" s="14" t="s">
        <v>31</v>
      </c>
      <c r="AX289" s="14" t="s">
        <v>74</v>
      </c>
      <c r="AY289" s="268" t="s">
        <v>211</v>
      </c>
    </row>
    <row r="290" spans="1:51" s="13" customFormat="1" ht="12">
      <c r="A290" s="13"/>
      <c r="B290" s="247"/>
      <c r="C290" s="248"/>
      <c r="D290" s="249" t="s">
        <v>221</v>
      </c>
      <c r="E290" s="250" t="s">
        <v>1</v>
      </c>
      <c r="F290" s="251" t="s">
        <v>352</v>
      </c>
      <c r="G290" s="248"/>
      <c r="H290" s="250" t="s">
        <v>1</v>
      </c>
      <c r="I290" s="252"/>
      <c r="J290" s="248"/>
      <c r="K290" s="248"/>
      <c r="L290" s="253"/>
      <c r="M290" s="254"/>
      <c r="N290" s="255"/>
      <c r="O290" s="255"/>
      <c r="P290" s="255"/>
      <c r="Q290" s="255"/>
      <c r="R290" s="255"/>
      <c r="S290" s="255"/>
      <c r="T290" s="25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7" t="s">
        <v>221</v>
      </c>
      <c r="AU290" s="257" t="s">
        <v>84</v>
      </c>
      <c r="AV290" s="13" t="s">
        <v>82</v>
      </c>
      <c r="AW290" s="13" t="s">
        <v>31</v>
      </c>
      <c r="AX290" s="13" t="s">
        <v>74</v>
      </c>
      <c r="AY290" s="257" t="s">
        <v>211</v>
      </c>
    </row>
    <row r="291" spans="1:51" s="14" customFormat="1" ht="12">
      <c r="A291" s="14"/>
      <c r="B291" s="258"/>
      <c r="C291" s="259"/>
      <c r="D291" s="249" t="s">
        <v>221</v>
      </c>
      <c r="E291" s="260" t="s">
        <v>1</v>
      </c>
      <c r="F291" s="261" t="s">
        <v>380</v>
      </c>
      <c r="G291" s="259"/>
      <c r="H291" s="262">
        <v>14.518</v>
      </c>
      <c r="I291" s="263"/>
      <c r="J291" s="259"/>
      <c r="K291" s="259"/>
      <c r="L291" s="264"/>
      <c r="M291" s="265"/>
      <c r="N291" s="266"/>
      <c r="O291" s="266"/>
      <c r="P291" s="266"/>
      <c r="Q291" s="266"/>
      <c r="R291" s="266"/>
      <c r="S291" s="266"/>
      <c r="T291" s="26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8" t="s">
        <v>221</v>
      </c>
      <c r="AU291" s="268" t="s">
        <v>84</v>
      </c>
      <c r="AV291" s="14" t="s">
        <v>84</v>
      </c>
      <c r="AW291" s="14" t="s">
        <v>31</v>
      </c>
      <c r="AX291" s="14" t="s">
        <v>74</v>
      </c>
      <c r="AY291" s="268" t="s">
        <v>211</v>
      </c>
    </row>
    <row r="292" spans="1:51" s="14" customFormat="1" ht="12">
      <c r="A292" s="14"/>
      <c r="B292" s="258"/>
      <c r="C292" s="259"/>
      <c r="D292" s="249" t="s">
        <v>221</v>
      </c>
      <c r="E292" s="260" t="s">
        <v>1</v>
      </c>
      <c r="F292" s="261" t="s">
        <v>381</v>
      </c>
      <c r="G292" s="259"/>
      <c r="H292" s="262">
        <v>9.76</v>
      </c>
      <c r="I292" s="263"/>
      <c r="J292" s="259"/>
      <c r="K292" s="259"/>
      <c r="L292" s="264"/>
      <c r="M292" s="265"/>
      <c r="N292" s="266"/>
      <c r="O292" s="266"/>
      <c r="P292" s="266"/>
      <c r="Q292" s="266"/>
      <c r="R292" s="266"/>
      <c r="S292" s="266"/>
      <c r="T292" s="26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8" t="s">
        <v>221</v>
      </c>
      <c r="AU292" s="268" t="s">
        <v>84</v>
      </c>
      <c r="AV292" s="14" t="s">
        <v>84</v>
      </c>
      <c r="AW292" s="14" t="s">
        <v>31</v>
      </c>
      <c r="AX292" s="14" t="s">
        <v>74</v>
      </c>
      <c r="AY292" s="268" t="s">
        <v>211</v>
      </c>
    </row>
    <row r="293" spans="1:51" s="14" customFormat="1" ht="12">
      <c r="A293" s="14"/>
      <c r="B293" s="258"/>
      <c r="C293" s="259"/>
      <c r="D293" s="249" t="s">
        <v>221</v>
      </c>
      <c r="E293" s="260" t="s">
        <v>1</v>
      </c>
      <c r="F293" s="261" t="s">
        <v>382</v>
      </c>
      <c r="G293" s="259"/>
      <c r="H293" s="262">
        <v>7.16</v>
      </c>
      <c r="I293" s="263"/>
      <c r="J293" s="259"/>
      <c r="K293" s="259"/>
      <c r="L293" s="264"/>
      <c r="M293" s="265"/>
      <c r="N293" s="266"/>
      <c r="O293" s="266"/>
      <c r="P293" s="266"/>
      <c r="Q293" s="266"/>
      <c r="R293" s="266"/>
      <c r="S293" s="266"/>
      <c r="T293" s="26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8" t="s">
        <v>221</v>
      </c>
      <c r="AU293" s="268" t="s">
        <v>84</v>
      </c>
      <c r="AV293" s="14" t="s">
        <v>84</v>
      </c>
      <c r="AW293" s="14" t="s">
        <v>31</v>
      </c>
      <c r="AX293" s="14" t="s">
        <v>74</v>
      </c>
      <c r="AY293" s="268" t="s">
        <v>211</v>
      </c>
    </row>
    <row r="294" spans="1:51" s="14" customFormat="1" ht="12">
      <c r="A294" s="14"/>
      <c r="B294" s="258"/>
      <c r="C294" s="259"/>
      <c r="D294" s="249" t="s">
        <v>221</v>
      </c>
      <c r="E294" s="260" t="s">
        <v>1</v>
      </c>
      <c r="F294" s="261" t="s">
        <v>382</v>
      </c>
      <c r="G294" s="259"/>
      <c r="H294" s="262">
        <v>7.16</v>
      </c>
      <c r="I294" s="263"/>
      <c r="J294" s="259"/>
      <c r="K294" s="259"/>
      <c r="L294" s="264"/>
      <c r="M294" s="265"/>
      <c r="N294" s="266"/>
      <c r="O294" s="266"/>
      <c r="P294" s="266"/>
      <c r="Q294" s="266"/>
      <c r="R294" s="266"/>
      <c r="S294" s="266"/>
      <c r="T294" s="26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8" t="s">
        <v>221</v>
      </c>
      <c r="AU294" s="268" t="s">
        <v>84</v>
      </c>
      <c r="AV294" s="14" t="s">
        <v>84</v>
      </c>
      <c r="AW294" s="14" t="s">
        <v>31</v>
      </c>
      <c r="AX294" s="14" t="s">
        <v>74</v>
      </c>
      <c r="AY294" s="268" t="s">
        <v>211</v>
      </c>
    </row>
    <row r="295" spans="1:51" s="14" customFormat="1" ht="12">
      <c r="A295" s="14"/>
      <c r="B295" s="258"/>
      <c r="C295" s="259"/>
      <c r="D295" s="249" t="s">
        <v>221</v>
      </c>
      <c r="E295" s="260" t="s">
        <v>1</v>
      </c>
      <c r="F295" s="261" t="s">
        <v>383</v>
      </c>
      <c r="G295" s="259"/>
      <c r="H295" s="262">
        <v>12.6</v>
      </c>
      <c r="I295" s="263"/>
      <c r="J295" s="259"/>
      <c r="K295" s="259"/>
      <c r="L295" s="264"/>
      <c r="M295" s="265"/>
      <c r="N295" s="266"/>
      <c r="O295" s="266"/>
      <c r="P295" s="266"/>
      <c r="Q295" s="266"/>
      <c r="R295" s="266"/>
      <c r="S295" s="266"/>
      <c r="T295" s="267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8" t="s">
        <v>221</v>
      </c>
      <c r="AU295" s="268" t="s">
        <v>84</v>
      </c>
      <c r="AV295" s="14" t="s">
        <v>84</v>
      </c>
      <c r="AW295" s="14" t="s">
        <v>31</v>
      </c>
      <c r="AX295" s="14" t="s">
        <v>74</v>
      </c>
      <c r="AY295" s="268" t="s">
        <v>211</v>
      </c>
    </row>
    <row r="296" spans="1:51" s="14" customFormat="1" ht="12">
      <c r="A296" s="14"/>
      <c r="B296" s="258"/>
      <c r="C296" s="259"/>
      <c r="D296" s="249" t="s">
        <v>221</v>
      </c>
      <c r="E296" s="260" t="s">
        <v>1</v>
      </c>
      <c r="F296" s="261" t="s">
        <v>384</v>
      </c>
      <c r="G296" s="259"/>
      <c r="H296" s="262">
        <v>8</v>
      </c>
      <c r="I296" s="263"/>
      <c r="J296" s="259"/>
      <c r="K296" s="259"/>
      <c r="L296" s="264"/>
      <c r="M296" s="265"/>
      <c r="N296" s="266"/>
      <c r="O296" s="266"/>
      <c r="P296" s="266"/>
      <c r="Q296" s="266"/>
      <c r="R296" s="266"/>
      <c r="S296" s="266"/>
      <c r="T296" s="26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8" t="s">
        <v>221</v>
      </c>
      <c r="AU296" s="268" t="s">
        <v>84</v>
      </c>
      <c r="AV296" s="14" t="s">
        <v>84</v>
      </c>
      <c r="AW296" s="14" t="s">
        <v>31</v>
      </c>
      <c r="AX296" s="14" t="s">
        <v>74</v>
      </c>
      <c r="AY296" s="268" t="s">
        <v>211</v>
      </c>
    </row>
    <row r="297" spans="1:51" s="14" customFormat="1" ht="12">
      <c r="A297" s="14"/>
      <c r="B297" s="258"/>
      <c r="C297" s="259"/>
      <c r="D297" s="249" t="s">
        <v>221</v>
      </c>
      <c r="E297" s="260" t="s">
        <v>1</v>
      </c>
      <c r="F297" s="261" t="s">
        <v>385</v>
      </c>
      <c r="G297" s="259"/>
      <c r="H297" s="262">
        <v>8.64</v>
      </c>
      <c r="I297" s="263"/>
      <c r="J297" s="259"/>
      <c r="K297" s="259"/>
      <c r="L297" s="264"/>
      <c r="M297" s="265"/>
      <c r="N297" s="266"/>
      <c r="O297" s="266"/>
      <c r="P297" s="266"/>
      <c r="Q297" s="266"/>
      <c r="R297" s="266"/>
      <c r="S297" s="266"/>
      <c r="T297" s="26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8" t="s">
        <v>221</v>
      </c>
      <c r="AU297" s="268" t="s">
        <v>84</v>
      </c>
      <c r="AV297" s="14" t="s">
        <v>84</v>
      </c>
      <c r="AW297" s="14" t="s">
        <v>31</v>
      </c>
      <c r="AX297" s="14" t="s">
        <v>74</v>
      </c>
      <c r="AY297" s="268" t="s">
        <v>211</v>
      </c>
    </row>
    <row r="298" spans="1:51" s="13" customFormat="1" ht="12">
      <c r="A298" s="13"/>
      <c r="B298" s="247"/>
      <c r="C298" s="248"/>
      <c r="D298" s="249" t="s">
        <v>221</v>
      </c>
      <c r="E298" s="250" t="s">
        <v>1</v>
      </c>
      <c r="F298" s="251" t="s">
        <v>335</v>
      </c>
      <c r="G298" s="248"/>
      <c r="H298" s="250" t="s">
        <v>1</v>
      </c>
      <c r="I298" s="252"/>
      <c r="J298" s="248"/>
      <c r="K298" s="248"/>
      <c r="L298" s="253"/>
      <c r="M298" s="254"/>
      <c r="N298" s="255"/>
      <c r="O298" s="255"/>
      <c r="P298" s="255"/>
      <c r="Q298" s="255"/>
      <c r="R298" s="255"/>
      <c r="S298" s="255"/>
      <c r="T298" s="25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7" t="s">
        <v>221</v>
      </c>
      <c r="AU298" s="257" t="s">
        <v>84</v>
      </c>
      <c r="AV298" s="13" t="s">
        <v>82</v>
      </c>
      <c r="AW298" s="13" t="s">
        <v>31</v>
      </c>
      <c r="AX298" s="13" t="s">
        <v>74</v>
      </c>
      <c r="AY298" s="257" t="s">
        <v>211</v>
      </c>
    </row>
    <row r="299" spans="1:51" s="13" customFormat="1" ht="12">
      <c r="A299" s="13"/>
      <c r="B299" s="247"/>
      <c r="C299" s="248"/>
      <c r="D299" s="249" t="s">
        <v>221</v>
      </c>
      <c r="E299" s="250" t="s">
        <v>1</v>
      </c>
      <c r="F299" s="251" t="s">
        <v>359</v>
      </c>
      <c r="G299" s="248"/>
      <c r="H299" s="250" t="s">
        <v>1</v>
      </c>
      <c r="I299" s="252"/>
      <c r="J299" s="248"/>
      <c r="K299" s="248"/>
      <c r="L299" s="253"/>
      <c r="M299" s="254"/>
      <c r="N299" s="255"/>
      <c r="O299" s="255"/>
      <c r="P299" s="255"/>
      <c r="Q299" s="255"/>
      <c r="R299" s="255"/>
      <c r="S299" s="255"/>
      <c r="T299" s="25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7" t="s">
        <v>221</v>
      </c>
      <c r="AU299" s="257" t="s">
        <v>84</v>
      </c>
      <c r="AV299" s="13" t="s">
        <v>82</v>
      </c>
      <c r="AW299" s="13" t="s">
        <v>31</v>
      </c>
      <c r="AX299" s="13" t="s">
        <v>74</v>
      </c>
      <c r="AY299" s="257" t="s">
        <v>211</v>
      </c>
    </row>
    <row r="300" spans="1:51" s="14" customFormat="1" ht="12">
      <c r="A300" s="14"/>
      <c r="B300" s="258"/>
      <c r="C300" s="259"/>
      <c r="D300" s="249" t="s">
        <v>221</v>
      </c>
      <c r="E300" s="260" t="s">
        <v>1</v>
      </c>
      <c r="F300" s="261" t="s">
        <v>376</v>
      </c>
      <c r="G300" s="259"/>
      <c r="H300" s="262">
        <v>8.6</v>
      </c>
      <c r="I300" s="263"/>
      <c r="J300" s="259"/>
      <c r="K300" s="259"/>
      <c r="L300" s="264"/>
      <c r="M300" s="265"/>
      <c r="N300" s="266"/>
      <c r="O300" s="266"/>
      <c r="P300" s="266"/>
      <c r="Q300" s="266"/>
      <c r="R300" s="266"/>
      <c r="S300" s="266"/>
      <c r="T300" s="267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8" t="s">
        <v>221</v>
      </c>
      <c r="AU300" s="268" t="s">
        <v>84</v>
      </c>
      <c r="AV300" s="14" t="s">
        <v>84</v>
      </c>
      <c r="AW300" s="14" t="s">
        <v>31</v>
      </c>
      <c r="AX300" s="14" t="s">
        <v>74</v>
      </c>
      <c r="AY300" s="268" t="s">
        <v>211</v>
      </c>
    </row>
    <row r="301" spans="1:51" s="14" customFormat="1" ht="12">
      <c r="A301" s="14"/>
      <c r="B301" s="258"/>
      <c r="C301" s="259"/>
      <c r="D301" s="249" t="s">
        <v>221</v>
      </c>
      <c r="E301" s="260" t="s">
        <v>1</v>
      </c>
      <c r="F301" s="261" t="s">
        <v>377</v>
      </c>
      <c r="G301" s="259"/>
      <c r="H301" s="262">
        <v>22.678</v>
      </c>
      <c r="I301" s="263"/>
      <c r="J301" s="259"/>
      <c r="K301" s="259"/>
      <c r="L301" s="264"/>
      <c r="M301" s="265"/>
      <c r="N301" s="266"/>
      <c r="O301" s="266"/>
      <c r="P301" s="266"/>
      <c r="Q301" s="266"/>
      <c r="R301" s="266"/>
      <c r="S301" s="266"/>
      <c r="T301" s="26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8" t="s">
        <v>221</v>
      </c>
      <c r="AU301" s="268" t="s">
        <v>84</v>
      </c>
      <c r="AV301" s="14" t="s">
        <v>84</v>
      </c>
      <c r="AW301" s="14" t="s">
        <v>31</v>
      </c>
      <c r="AX301" s="14" t="s">
        <v>74</v>
      </c>
      <c r="AY301" s="268" t="s">
        <v>211</v>
      </c>
    </row>
    <row r="302" spans="1:51" s="14" customFormat="1" ht="12">
      <c r="A302" s="14"/>
      <c r="B302" s="258"/>
      <c r="C302" s="259"/>
      <c r="D302" s="249" t="s">
        <v>221</v>
      </c>
      <c r="E302" s="260" t="s">
        <v>1</v>
      </c>
      <c r="F302" s="261" t="s">
        <v>378</v>
      </c>
      <c r="G302" s="259"/>
      <c r="H302" s="262">
        <v>15.12</v>
      </c>
      <c r="I302" s="263"/>
      <c r="J302" s="259"/>
      <c r="K302" s="259"/>
      <c r="L302" s="264"/>
      <c r="M302" s="265"/>
      <c r="N302" s="266"/>
      <c r="O302" s="266"/>
      <c r="P302" s="266"/>
      <c r="Q302" s="266"/>
      <c r="R302" s="266"/>
      <c r="S302" s="266"/>
      <c r="T302" s="26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8" t="s">
        <v>221</v>
      </c>
      <c r="AU302" s="268" t="s">
        <v>84</v>
      </c>
      <c r="AV302" s="14" t="s">
        <v>84</v>
      </c>
      <c r="AW302" s="14" t="s">
        <v>31</v>
      </c>
      <c r="AX302" s="14" t="s">
        <v>74</v>
      </c>
      <c r="AY302" s="268" t="s">
        <v>211</v>
      </c>
    </row>
    <row r="303" spans="1:51" s="14" customFormat="1" ht="12">
      <c r="A303" s="14"/>
      <c r="B303" s="258"/>
      <c r="C303" s="259"/>
      <c r="D303" s="249" t="s">
        <v>221</v>
      </c>
      <c r="E303" s="260" t="s">
        <v>1</v>
      </c>
      <c r="F303" s="261" t="s">
        <v>379</v>
      </c>
      <c r="G303" s="259"/>
      <c r="H303" s="262">
        <v>7.48</v>
      </c>
      <c r="I303" s="263"/>
      <c r="J303" s="259"/>
      <c r="K303" s="259"/>
      <c r="L303" s="264"/>
      <c r="M303" s="265"/>
      <c r="N303" s="266"/>
      <c r="O303" s="266"/>
      <c r="P303" s="266"/>
      <c r="Q303" s="266"/>
      <c r="R303" s="266"/>
      <c r="S303" s="266"/>
      <c r="T303" s="26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8" t="s">
        <v>221</v>
      </c>
      <c r="AU303" s="268" t="s">
        <v>84</v>
      </c>
      <c r="AV303" s="14" t="s">
        <v>84</v>
      </c>
      <c r="AW303" s="14" t="s">
        <v>31</v>
      </c>
      <c r="AX303" s="14" t="s">
        <v>74</v>
      </c>
      <c r="AY303" s="268" t="s">
        <v>211</v>
      </c>
    </row>
    <row r="304" spans="1:51" s="13" customFormat="1" ht="12">
      <c r="A304" s="13"/>
      <c r="B304" s="247"/>
      <c r="C304" s="248"/>
      <c r="D304" s="249" t="s">
        <v>221</v>
      </c>
      <c r="E304" s="250" t="s">
        <v>1</v>
      </c>
      <c r="F304" s="251" t="s">
        <v>360</v>
      </c>
      <c r="G304" s="248"/>
      <c r="H304" s="250" t="s">
        <v>1</v>
      </c>
      <c r="I304" s="252"/>
      <c r="J304" s="248"/>
      <c r="K304" s="248"/>
      <c r="L304" s="253"/>
      <c r="M304" s="254"/>
      <c r="N304" s="255"/>
      <c r="O304" s="255"/>
      <c r="P304" s="255"/>
      <c r="Q304" s="255"/>
      <c r="R304" s="255"/>
      <c r="S304" s="255"/>
      <c r="T304" s="25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7" t="s">
        <v>221</v>
      </c>
      <c r="AU304" s="257" t="s">
        <v>84</v>
      </c>
      <c r="AV304" s="13" t="s">
        <v>82</v>
      </c>
      <c r="AW304" s="13" t="s">
        <v>31</v>
      </c>
      <c r="AX304" s="13" t="s">
        <v>74</v>
      </c>
      <c r="AY304" s="257" t="s">
        <v>211</v>
      </c>
    </row>
    <row r="305" spans="1:51" s="14" customFormat="1" ht="12">
      <c r="A305" s="14"/>
      <c r="B305" s="258"/>
      <c r="C305" s="259"/>
      <c r="D305" s="249" t="s">
        <v>221</v>
      </c>
      <c r="E305" s="260" t="s">
        <v>1</v>
      </c>
      <c r="F305" s="261" t="s">
        <v>380</v>
      </c>
      <c r="G305" s="259"/>
      <c r="H305" s="262">
        <v>14.518</v>
      </c>
      <c r="I305" s="263"/>
      <c r="J305" s="259"/>
      <c r="K305" s="259"/>
      <c r="L305" s="264"/>
      <c r="M305" s="265"/>
      <c r="N305" s="266"/>
      <c r="O305" s="266"/>
      <c r="P305" s="266"/>
      <c r="Q305" s="266"/>
      <c r="R305" s="266"/>
      <c r="S305" s="266"/>
      <c r="T305" s="267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8" t="s">
        <v>221</v>
      </c>
      <c r="AU305" s="268" t="s">
        <v>84</v>
      </c>
      <c r="AV305" s="14" t="s">
        <v>84</v>
      </c>
      <c r="AW305" s="14" t="s">
        <v>31</v>
      </c>
      <c r="AX305" s="14" t="s">
        <v>74</v>
      </c>
      <c r="AY305" s="268" t="s">
        <v>211</v>
      </c>
    </row>
    <row r="306" spans="1:51" s="14" customFormat="1" ht="12">
      <c r="A306" s="14"/>
      <c r="B306" s="258"/>
      <c r="C306" s="259"/>
      <c r="D306" s="249" t="s">
        <v>221</v>
      </c>
      <c r="E306" s="260" t="s">
        <v>1</v>
      </c>
      <c r="F306" s="261" t="s">
        <v>381</v>
      </c>
      <c r="G306" s="259"/>
      <c r="H306" s="262">
        <v>9.76</v>
      </c>
      <c r="I306" s="263"/>
      <c r="J306" s="259"/>
      <c r="K306" s="259"/>
      <c r="L306" s="264"/>
      <c r="M306" s="265"/>
      <c r="N306" s="266"/>
      <c r="O306" s="266"/>
      <c r="P306" s="266"/>
      <c r="Q306" s="266"/>
      <c r="R306" s="266"/>
      <c r="S306" s="266"/>
      <c r="T306" s="267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8" t="s">
        <v>221</v>
      </c>
      <c r="AU306" s="268" t="s">
        <v>84</v>
      </c>
      <c r="AV306" s="14" t="s">
        <v>84</v>
      </c>
      <c r="AW306" s="14" t="s">
        <v>31</v>
      </c>
      <c r="AX306" s="14" t="s">
        <v>74</v>
      </c>
      <c r="AY306" s="268" t="s">
        <v>211</v>
      </c>
    </row>
    <row r="307" spans="1:51" s="14" customFormat="1" ht="12">
      <c r="A307" s="14"/>
      <c r="B307" s="258"/>
      <c r="C307" s="259"/>
      <c r="D307" s="249" t="s">
        <v>221</v>
      </c>
      <c r="E307" s="260" t="s">
        <v>1</v>
      </c>
      <c r="F307" s="261" t="s">
        <v>382</v>
      </c>
      <c r="G307" s="259"/>
      <c r="H307" s="262">
        <v>7.16</v>
      </c>
      <c r="I307" s="263"/>
      <c r="J307" s="259"/>
      <c r="K307" s="259"/>
      <c r="L307" s="264"/>
      <c r="M307" s="265"/>
      <c r="N307" s="266"/>
      <c r="O307" s="266"/>
      <c r="P307" s="266"/>
      <c r="Q307" s="266"/>
      <c r="R307" s="266"/>
      <c r="S307" s="266"/>
      <c r="T307" s="26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8" t="s">
        <v>221</v>
      </c>
      <c r="AU307" s="268" t="s">
        <v>84</v>
      </c>
      <c r="AV307" s="14" t="s">
        <v>84</v>
      </c>
      <c r="AW307" s="14" t="s">
        <v>31</v>
      </c>
      <c r="AX307" s="14" t="s">
        <v>74</v>
      </c>
      <c r="AY307" s="268" t="s">
        <v>211</v>
      </c>
    </row>
    <row r="308" spans="1:51" s="14" customFormat="1" ht="12">
      <c r="A308" s="14"/>
      <c r="B308" s="258"/>
      <c r="C308" s="259"/>
      <c r="D308" s="249" t="s">
        <v>221</v>
      </c>
      <c r="E308" s="260" t="s">
        <v>1</v>
      </c>
      <c r="F308" s="261" t="s">
        <v>382</v>
      </c>
      <c r="G308" s="259"/>
      <c r="H308" s="262">
        <v>7.16</v>
      </c>
      <c r="I308" s="263"/>
      <c r="J308" s="259"/>
      <c r="K308" s="259"/>
      <c r="L308" s="264"/>
      <c r="M308" s="265"/>
      <c r="N308" s="266"/>
      <c r="O308" s="266"/>
      <c r="P308" s="266"/>
      <c r="Q308" s="266"/>
      <c r="R308" s="266"/>
      <c r="S308" s="266"/>
      <c r="T308" s="267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8" t="s">
        <v>221</v>
      </c>
      <c r="AU308" s="268" t="s">
        <v>84</v>
      </c>
      <c r="AV308" s="14" t="s">
        <v>84</v>
      </c>
      <c r="AW308" s="14" t="s">
        <v>31</v>
      </c>
      <c r="AX308" s="14" t="s">
        <v>74</v>
      </c>
      <c r="AY308" s="268" t="s">
        <v>211</v>
      </c>
    </row>
    <row r="309" spans="1:51" s="14" customFormat="1" ht="12">
      <c r="A309" s="14"/>
      <c r="B309" s="258"/>
      <c r="C309" s="259"/>
      <c r="D309" s="249" t="s">
        <v>221</v>
      </c>
      <c r="E309" s="260" t="s">
        <v>1</v>
      </c>
      <c r="F309" s="261" t="s">
        <v>383</v>
      </c>
      <c r="G309" s="259"/>
      <c r="H309" s="262">
        <v>12.6</v>
      </c>
      <c r="I309" s="263"/>
      <c r="J309" s="259"/>
      <c r="K309" s="259"/>
      <c r="L309" s="264"/>
      <c r="M309" s="265"/>
      <c r="N309" s="266"/>
      <c r="O309" s="266"/>
      <c r="P309" s="266"/>
      <c r="Q309" s="266"/>
      <c r="R309" s="266"/>
      <c r="S309" s="266"/>
      <c r="T309" s="26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8" t="s">
        <v>221</v>
      </c>
      <c r="AU309" s="268" t="s">
        <v>84</v>
      </c>
      <c r="AV309" s="14" t="s">
        <v>84</v>
      </c>
      <c r="AW309" s="14" t="s">
        <v>31</v>
      </c>
      <c r="AX309" s="14" t="s">
        <v>74</v>
      </c>
      <c r="AY309" s="268" t="s">
        <v>211</v>
      </c>
    </row>
    <row r="310" spans="1:51" s="14" customFormat="1" ht="12">
      <c r="A310" s="14"/>
      <c r="B310" s="258"/>
      <c r="C310" s="259"/>
      <c r="D310" s="249" t="s">
        <v>221</v>
      </c>
      <c r="E310" s="260" t="s">
        <v>1</v>
      </c>
      <c r="F310" s="261" t="s">
        <v>384</v>
      </c>
      <c r="G310" s="259"/>
      <c r="H310" s="262">
        <v>8</v>
      </c>
      <c r="I310" s="263"/>
      <c r="J310" s="259"/>
      <c r="K310" s="259"/>
      <c r="L310" s="264"/>
      <c r="M310" s="265"/>
      <c r="N310" s="266"/>
      <c r="O310" s="266"/>
      <c r="P310" s="266"/>
      <c r="Q310" s="266"/>
      <c r="R310" s="266"/>
      <c r="S310" s="266"/>
      <c r="T310" s="267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8" t="s">
        <v>221</v>
      </c>
      <c r="AU310" s="268" t="s">
        <v>84</v>
      </c>
      <c r="AV310" s="14" t="s">
        <v>84</v>
      </c>
      <c r="AW310" s="14" t="s">
        <v>31</v>
      </c>
      <c r="AX310" s="14" t="s">
        <v>74</v>
      </c>
      <c r="AY310" s="268" t="s">
        <v>211</v>
      </c>
    </row>
    <row r="311" spans="1:51" s="14" customFormat="1" ht="12">
      <c r="A311" s="14"/>
      <c r="B311" s="258"/>
      <c r="C311" s="259"/>
      <c r="D311" s="249" t="s">
        <v>221</v>
      </c>
      <c r="E311" s="260" t="s">
        <v>1</v>
      </c>
      <c r="F311" s="261" t="s">
        <v>385</v>
      </c>
      <c r="G311" s="259"/>
      <c r="H311" s="262">
        <v>8.64</v>
      </c>
      <c r="I311" s="263"/>
      <c r="J311" s="259"/>
      <c r="K311" s="259"/>
      <c r="L311" s="264"/>
      <c r="M311" s="265"/>
      <c r="N311" s="266"/>
      <c r="O311" s="266"/>
      <c r="P311" s="266"/>
      <c r="Q311" s="266"/>
      <c r="R311" s="266"/>
      <c r="S311" s="266"/>
      <c r="T311" s="26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8" t="s">
        <v>221</v>
      </c>
      <c r="AU311" s="268" t="s">
        <v>84</v>
      </c>
      <c r="AV311" s="14" t="s">
        <v>84</v>
      </c>
      <c r="AW311" s="14" t="s">
        <v>31</v>
      </c>
      <c r="AX311" s="14" t="s">
        <v>74</v>
      </c>
      <c r="AY311" s="268" t="s">
        <v>211</v>
      </c>
    </row>
    <row r="312" spans="1:51" s="15" customFormat="1" ht="12">
      <c r="A312" s="15"/>
      <c r="B312" s="269"/>
      <c r="C312" s="270"/>
      <c r="D312" s="249" t="s">
        <v>221</v>
      </c>
      <c r="E312" s="271" t="s">
        <v>1</v>
      </c>
      <c r="F312" s="272" t="s">
        <v>225</v>
      </c>
      <c r="G312" s="270"/>
      <c r="H312" s="273">
        <v>356.856</v>
      </c>
      <c r="I312" s="274"/>
      <c r="J312" s="270"/>
      <c r="K312" s="270"/>
      <c r="L312" s="275"/>
      <c r="M312" s="276"/>
      <c r="N312" s="277"/>
      <c r="O312" s="277"/>
      <c r="P312" s="277"/>
      <c r="Q312" s="277"/>
      <c r="R312" s="277"/>
      <c r="S312" s="277"/>
      <c r="T312" s="278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79" t="s">
        <v>221</v>
      </c>
      <c r="AU312" s="279" t="s">
        <v>84</v>
      </c>
      <c r="AV312" s="15" t="s">
        <v>217</v>
      </c>
      <c r="AW312" s="15" t="s">
        <v>31</v>
      </c>
      <c r="AX312" s="15" t="s">
        <v>82</v>
      </c>
      <c r="AY312" s="279" t="s">
        <v>211</v>
      </c>
    </row>
    <row r="313" spans="1:65" s="2" customFormat="1" ht="24.15" customHeight="1">
      <c r="A313" s="38"/>
      <c r="B313" s="39"/>
      <c r="C313" s="228" t="s">
        <v>7</v>
      </c>
      <c r="D313" s="228" t="s">
        <v>213</v>
      </c>
      <c r="E313" s="229" t="s">
        <v>386</v>
      </c>
      <c r="F313" s="230" t="s">
        <v>387</v>
      </c>
      <c r="G313" s="231" t="s">
        <v>292</v>
      </c>
      <c r="H313" s="232">
        <v>1070.568</v>
      </c>
      <c r="I313" s="233"/>
      <c r="J313" s="234">
        <f>ROUND(I313*H313,2)</f>
        <v>0</v>
      </c>
      <c r="K313" s="235"/>
      <c r="L313" s="44"/>
      <c r="M313" s="236" t="s">
        <v>1</v>
      </c>
      <c r="N313" s="237" t="s">
        <v>39</v>
      </c>
      <c r="O313" s="91"/>
      <c r="P313" s="238">
        <f>O313*H313</f>
        <v>0</v>
      </c>
      <c r="Q313" s="238">
        <v>0.0065</v>
      </c>
      <c r="R313" s="238">
        <f>Q313*H313</f>
        <v>6.958691999999999</v>
      </c>
      <c r="S313" s="238">
        <v>0</v>
      </c>
      <c r="T313" s="239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40" t="s">
        <v>217</v>
      </c>
      <c r="AT313" s="240" t="s">
        <v>213</v>
      </c>
      <c r="AU313" s="240" t="s">
        <v>84</v>
      </c>
      <c r="AY313" s="17" t="s">
        <v>211</v>
      </c>
      <c r="BE313" s="241">
        <f>IF(N313="základní",J313,0)</f>
        <v>0</v>
      </c>
      <c r="BF313" s="241">
        <f>IF(N313="snížená",J313,0)</f>
        <v>0</v>
      </c>
      <c r="BG313" s="241">
        <f>IF(N313="zákl. přenesená",J313,0)</f>
        <v>0</v>
      </c>
      <c r="BH313" s="241">
        <f>IF(N313="sníž. přenesená",J313,0)</f>
        <v>0</v>
      </c>
      <c r="BI313" s="241">
        <f>IF(N313="nulová",J313,0)</f>
        <v>0</v>
      </c>
      <c r="BJ313" s="17" t="s">
        <v>82</v>
      </c>
      <c r="BK313" s="241">
        <f>ROUND(I313*H313,2)</f>
        <v>0</v>
      </c>
      <c r="BL313" s="17" t="s">
        <v>217</v>
      </c>
      <c r="BM313" s="240" t="s">
        <v>388</v>
      </c>
    </row>
    <row r="314" spans="1:51" s="14" customFormat="1" ht="12">
      <c r="A314" s="14"/>
      <c r="B314" s="258"/>
      <c r="C314" s="259"/>
      <c r="D314" s="249" t="s">
        <v>221</v>
      </c>
      <c r="E314" s="260" t="s">
        <v>1</v>
      </c>
      <c r="F314" s="261" t="s">
        <v>389</v>
      </c>
      <c r="G314" s="259"/>
      <c r="H314" s="262">
        <v>1070.568</v>
      </c>
      <c r="I314" s="263"/>
      <c r="J314" s="259"/>
      <c r="K314" s="259"/>
      <c r="L314" s="264"/>
      <c r="M314" s="265"/>
      <c r="N314" s="266"/>
      <c r="O314" s="266"/>
      <c r="P314" s="266"/>
      <c r="Q314" s="266"/>
      <c r="R314" s="266"/>
      <c r="S314" s="266"/>
      <c r="T314" s="26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8" t="s">
        <v>221</v>
      </c>
      <c r="AU314" s="268" t="s">
        <v>84</v>
      </c>
      <c r="AV314" s="14" t="s">
        <v>84</v>
      </c>
      <c r="AW314" s="14" t="s">
        <v>31</v>
      </c>
      <c r="AX314" s="14" t="s">
        <v>74</v>
      </c>
      <c r="AY314" s="268" t="s">
        <v>211</v>
      </c>
    </row>
    <row r="315" spans="1:51" s="15" customFormat="1" ht="12">
      <c r="A315" s="15"/>
      <c r="B315" s="269"/>
      <c r="C315" s="270"/>
      <c r="D315" s="249" t="s">
        <v>221</v>
      </c>
      <c r="E315" s="271" t="s">
        <v>1</v>
      </c>
      <c r="F315" s="272" t="s">
        <v>225</v>
      </c>
      <c r="G315" s="270"/>
      <c r="H315" s="273">
        <v>1070.568</v>
      </c>
      <c r="I315" s="274"/>
      <c r="J315" s="270"/>
      <c r="K315" s="270"/>
      <c r="L315" s="275"/>
      <c r="M315" s="276"/>
      <c r="N315" s="277"/>
      <c r="O315" s="277"/>
      <c r="P315" s="277"/>
      <c r="Q315" s="277"/>
      <c r="R315" s="277"/>
      <c r="S315" s="277"/>
      <c r="T315" s="278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79" t="s">
        <v>221</v>
      </c>
      <c r="AU315" s="279" t="s">
        <v>84</v>
      </c>
      <c r="AV315" s="15" t="s">
        <v>217</v>
      </c>
      <c r="AW315" s="15" t="s">
        <v>31</v>
      </c>
      <c r="AX315" s="15" t="s">
        <v>82</v>
      </c>
      <c r="AY315" s="279" t="s">
        <v>211</v>
      </c>
    </row>
    <row r="316" spans="1:65" s="2" customFormat="1" ht="24.15" customHeight="1">
      <c r="A316" s="38"/>
      <c r="B316" s="39"/>
      <c r="C316" s="228" t="s">
        <v>390</v>
      </c>
      <c r="D316" s="228" t="s">
        <v>213</v>
      </c>
      <c r="E316" s="229" t="s">
        <v>391</v>
      </c>
      <c r="F316" s="230" t="s">
        <v>392</v>
      </c>
      <c r="G316" s="231" t="s">
        <v>292</v>
      </c>
      <c r="H316" s="232">
        <v>11.457</v>
      </c>
      <c r="I316" s="233"/>
      <c r="J316" s="234">
        <f>ROUND(I316*H316,2)</f>
        <v>0</v>
      </c>
      <c r="K316" s="235"/>
      <c r="L316" s="44"/>
      <c r="M316" s="236" t="s">
        <v>1</v>
      </c>
      <c r="N316" s="237" t="s">
        <v>39</v>
      </c>
      <c r="O316" s="91"/>
      <c r="P316" s="238">
        <f>O316*H316</f>
        <v>0</v>
      </c>
      <c r="Q316" s="238">
        <v>0</v>
      </c>
      <c r="R316" s="238">
        <f>Q316*H316</f>
        <v>0</v>
      </c>
      <c r="S316" s="238">
        <v>0</v>
      </c>
      <c r="T316" s="239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40" t="s">
        <v>217</v>
      </c>
      <c r="AT316" s="240" t="s">
        <v>213</v>
      </c>
      <c r="AU316" s="240" t="s">
        <v>84</v>
      </c>
      <c r="AY316" s="17" t="s">
        <v>211</v>
      </c>
      <c r="BE316" s="241">
        <f>IF(N316="základní",J316,0)</f>
        <v>0</v>
      </c>
      <c r="BF316" s="241">
        <f>IF(N316="snížená",J316,0)</f>
        <v>0</v>
      </c>
      <c r="BG316" s="241">
        <f>IF(N316="zákl. přenesená",J316,0)</f>
        <v>0</v>
      </c>
      <c r="BH316" s="241">
        <f>IF(N316="sníž. přenesená",J316,0)</f>
        <v>0</v>
      </c>
      <c r="BI316" s="241">
        <f>IF(N316="nulová",J316,0)</f>
        <v>0</v>
      </c>
      <c r="BJ316" s="17" t="s">
        <v>82</v>
      </c>
      <c r="BK316" s="241">
        <f>ROUND(I316*H316,2)</f>
        <v>0</v>
      </c>
      <c r="BL316" s="17" t="s">
        <v>217</v>
      </c>
      <c r="BM316" s="240" t="s">
        <v>393</v>
      </c>
    </row>
    <row r="317" spans="1:51" s="13" customFormat="1" ht="12">
      <c r="A317" s="13"/>
      <c r="B317" s="247"/>
      <c r="C317" s="248"/>
      <c r="D317" s="249" t="s">
        <v>221</v>
      </c>
      <c r="E317" s="250" t="s">
        <v>1</v>
      </c>
      <c r="F317" s="251" t="s">
        <v>223</v>
      </c>
      <c r="G317" s="248"/>
      <c r="H317" s="250" t="s">
        <v>1</v>
      </c>
      <c r="I317" s="252"/>
      <c r="J317" s="248"/>
      <c r="K317" s="248"/>
      <c r="L317" s="253"/>
      <c r="M317" s="254"/>
      <c r="N317" s="255"/>
      <c r="O317" s="255"/>
      <c r="P317" s="255"/>
      <c r="Q317" s="255"/>
      <c r="R317" s="255"/>
      <c r="S317" s="255"/>
      <c r="T317" s="25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7" t="s">
        <v>221</v>
      </c>
      <c r="AU317" s="257" t="s">
        <v>84</v>
      </c>
      <c r="AV317" s="13" t="s">
        <v>82</v>
      </c>
      <c r="AW317" s="13" t="s">
        <v>31</v>
      </c>
      <c r="AX317" s="13" t="s">
        <v>74</v>
      </c>
      <c r="AY317" s="257" t="s">
        <v>211</v>
      </c>
    </row>
    <row r="318" spans="1:51" s="14" customFormat="1" ht="12">
      <c r="A318" s="14"/>
      <c r="B318" s="258"/>
      <c r="C318" s="259"/>
      <c r="D318" s="249" t="s">
        <v>221</v>
      </c>
      <c r="E318" s="260" t="s">
        <v>1</v>
      </c>
      <c r="F318" s="261" t="s">
        <v>394</v>
      </c>
      <c r="G318" s="259"/>
      <c r="H318" s="262">
        <v>2.053</v>
      </c>
      <c r="I318" s="263"/>
      <c r="J318" s="259"/>
      <c r="K318" s="259"/>
      <c r="L318" s="264"/>
      <c r="M318" s="265"/>
      <c r="N318" s="266"/>
      <c r="O318" s="266"/>
      <c r="P318" s="266"/>
      <c r="Q318" s="266"/>
      <c r="R318" s="266"/>
      <c r="S318" s="266"/>
      <c r="T318" s="26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8" t="s">
        <v>221</v>
      </c>
      <c r="AU318" s="268" t="s">
        <v>84</v>
      </c>
      <c r="AV318" s="14" t="s">
        <v>84</v>
      </c>
      <c r="AW318" s="14" t="s">
        <v>31</v>
      </c>
      <c r="AX318" s="14" t="s">
        <v>74</v>
      </c>
      <c r="AY318" s="268" t="s">
        <v>211</v>
      </c>
    </row>
    <row r="319" spans="1:51" s="14" customFormat="1" ht="12">
      <c r="A319" s="14"/>
      <c r="B319" s="258"/>
      <c r="C319" s="259"/>
      <c r="D319" s="249" t="s">
        <v>221</v>
      </c>
      <c r="E319" s="260" t="s">
        <v>1</v>
      </c>
      <c r="F319" s="261" t="s">
        <v>395</v>
      </c>
      <c r="G319" s="259"/>
      <c r="H319" s="262">
        <v>1.766</v>
      </c>
      <c r="I319" s="263"/>
      <c r="J319" s="259"/>
      <c r="K319" s="259"/>
      <c r="L319" s="264"/>
      <c r="M319" s="265"/>
      <c r="N319" s="266"/>
      <c r="O319" s="266"/>
      <c r="P319" s="266"/>
      <c r="Q319" s="266"/>
      <c r="R319" s="266"/>
      <c r="S319" s="266"/>
      <c r="T319" s="267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8" t="s">
        <v>221</v>
      </c>
      <c r="AU319" s="268" t="s">
        <v>84</v>
      </c>
      <c r="AV319" s="14" t="s">
        <v>84</v>
      </c>
      <c r="AW319" s="14" t="s">
        <v>31</v>
      </c>
      <c r="AX319" s="14" t="s">
        <v>74</v>
      </c>
      <c r="AY319" s="268" t="s">
        <v>211</v>
      </c>
    </row>
    <row r="320" spans="1:51" s="13" customFormat="1" ht="12">
      <c r="A320" s="13"/>
      <c r="B320" s="247"/>
      <c r="C320" s="248"/>
      <c r="D320" s="249" t="s">
        <v>221</v>
      </c>
      <c r="E320" s="250" t="s">
        <v>1</v>
      </c>
      <c r="F320" s="251" t="s">
        <v>331</v>
      </c>
      <c r="G320" s="248"/>
      <c r="H320" s="250" t="s">
        <v>1</v>
      </c>
      <c r="I320" s="252"/>
      <c r="J320" s="248"/>
      <c r="K320" s="248"/>
      <c r="L320" s="253"/>
      <c r="M320" s="254"/>
      <c r="N320" s="255"/>
      <c r="O320" s="255"/>
      <c r="P320" s="255"/>
      <c r="Q320" s="255"/>
      <c r="R320" s="255"/>
      <c r="S320" s="255"/>
      <c r="T320" s="25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7" t="s">
        <v>221</v>
      </c>
      <c r="AU320" s="257" t="s">
        <v>84</v>
      </c>
      <c r="AV320" s="13" t="s">
        <v>82</v>
      </c>
      <c r="AW320" s="13" t="s">
        <v>31</v>
      </c>
      <c r="AX320" s="13" t="s">
        <v>74</v>
      </c>
      <c r="AY320" s="257" t="s">
        <v>211</v>
      </c>
    </row>
    <row r="321" spans="1:51" s="14" customFormat="1" ht="12">
      <c r="A321" s="14"/>
      <c r="B321" s="258"/>
      <c r="C321" s="259"/>
      <c r="D321" s="249" t="s">
        <v>221</v>
      </c>
      <c r="E321" s="260" t="s">
        <v>1</v>
      </c>
      <c r="F321" s="261" t="s">
        <v>394</v>
      </c>
      <c r="G321" s="259"/>
      <c r="H321" s="262">
        <v>2.053</v>
      </c>
      <c r="I321" s="263"/>
      <c r="J321" s="259"/>
      <c r="K321" s="259"/>
      <c r="L321" s="264"/>
      <c r="M321" s="265"/>
      <c r="N321" s="266"/>
      <c r="O321" s="266"/>
      <c r="P321" s="266"/>
      <c r="Q321" s="266"/>
      <c r="R321" s="266"/>
      <c r="S321" s="266"/>
      <c r="T321" s="26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8" t="s">
        <v>221</v>
      </c>
      <c r="AU321" s="268" t="s">
        <v>84</v>
      </c>
      <c r="AV321" s="14" t="s">
        <v>84</v>
      </c>
      <c r="AW321" s="14" t="s">
        <v>31</v>
      </c>
      <c r="AX321" s="14" t="s">
        <v>74</v>
      </c>
      <c r="AY321" s="268" t="s">
        <v>211</v>
      </c>
    </row>
    <row r="322" spans="1:51" s="14" customFormat="1" ht="12">
      <c r="A322" s="14"/>
      <c r="B322" s="258"/>
      <c r="C322" s="259"/>
      <c r="D322" s="249" t="s">
        <v>221</v>
      </c>
      <c r="E322" s="260" t="s">
        <v>1</v>
      </c>
      <c r="F322" s="261" t="s">
        <v>395</v>
      </c>
      <c r="G322" s="259"/>
      <c r="H322" s="262">
        <v>1.766</v>
      </c>
      <c r="I322" s="263"/>
      <c r="J322" s="259"/>
      <c r="K322" s="259"/>
      <c r="L322" s="264"/>
      <c r="M322" s="265"/>
      <c r="N322" s="266"/>
      <c r="O322" s="266"/>
      <c r="P322" s="266"/>
      <c r="Q322" s="266"/>
      <c r="R322" s="266"/>
      <c r="S322" s="266"/>
      <c r="T322" s="267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8" t="s">
        <v>221</v>
      </c>
      <c r="AU322" s="268" t="s">
        <v>84</v>
      </c>
      <c r="AV322" s="14" t="s">
        <v>84</v>
      </c>
      <c r="AW322" s="14" t="s">
        <v>31</v>
      </c>
      <c r="AX322" s="14" t="s">
        <v>74</v>
      </c>
      <c r="AY322" s="268" t="s">
        <v>211</v>
      </c>
    </row>
    <row r="323" spans="1:51" s="13" customFormat="1" ht="12">
      <c r="A323" s="13"/>
      <c r="B323" s="247"/>
      <c r="C323" s="248"/>
      <c r="D323" s="249" t="s">
        <v>221</v>
      </c>
      <c r="E323" s="250" t="s">
        <v>1</v>
      </c>
      <c r="F323" s="251" t="s">
        <v>335</v>
      </c>
      <c r="G323" s="248"/>
      <c r="H323" s="250" t="s">
        <v>1</v>
      </c>
      <c r="I323" s="252"/>
      <c r="J323" s="248"/>
      <c r="K323" s="248"/>
      <c r="L323" s="253"/>
      <c r="M323" s="254"/>
      <c r="N323" s="255"/>
      <c r="O323" s="255"/>
      <c r="P323" s="255"/>
      <c r="Q323" s="255"/>
      <c r="R323" s="255"/>
      <c r="S323" s="255"/>
      <c r="T323" s="25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7" t="s">
        <v>221</v>
      </c>
      <c r="AU323" s="257" t="s">
        <v>84</v>
      </c>
      <c r="AV323" s="13" t="s">
        <v>82</v>
      </c>
      <c r="AW323" s="13" t="s">
        <v>31</v>
      </c>
      <c r="AX323" s="13" t="s">
        <v>74</v>
      </c>
      <c r="AY323" s="257" t="s">
        <v>211</v>
      </c>
    </row>
    <row r="324" spans="1:51" s="14" customFormat="1" ht="12">
      <c r="A324" s="14"/>
      <c r="B324" s="258"/>
      <c r="C324" s="259"/>
      <c r="D324" s="249" t="s">
        <v>221</v>
      </c>
      <c r="E324" s="260" t="s">
        <v>1</v>
      </c>
      <c r="F324" s="261" t="s">
        <v>394</v>
      </c>
      <c r="G324" s="259"/>
      <c r="H324" s="262">
        <v>2.053</v>
      </c>
      <c r="I324" s="263"/>
      <c r="J324" s="259"/>
      <c r="K324" s="259"/>
      <c r="L324" s="264"/>
      <c r="M324" s="265"/>
      <c r="N324" s="266"/>
      <c r="O324" s="266"/>
      <c r="P324" s="266"/>
      <c r="Q324" s="266"/>
      <c r="R324" s="266"/>
      <c r="S324" s="266"/>
      <c r="T324" s="26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8" t="s">
        <v>221</v>
      </c>
      <c r="AU324" s="268" t="s">
        <v>84</v>
      </c>
      <c r="AV324" s="14" t="s">
        <v>84</v>
      </c>
      <c r="AW324" s="14" t="s">
        <v>31</v>
      </c>
      <c r="AX324" s="14" t="s">
        <v>74</v>
      </c>
      <c r="AY324" s="268" t="s">
        <v>211</v>
      </c>
    </row>
    <row r="325" spans="1:51" s="14" customFormat="1" ht="12">
      <c r="A325" s="14"/>
      <c r="B325" s="258"/>
      <c r="C325" s="259"/>
      <c r="D325" s="249" t="s">
        <v>221</v>
      </c>
      <c r="E325" s="260" t="s">
        <v>1</v>
      </c>
      <c r="F325" s="261" t="s">
        <v>395</v>
      </c>
      <c r="G325" s="259"/>
      <c r="H325" s="262">
        <v>1.766</v>
      </c>
      <c r="I325" s="263"/>
      <c r="J325" s="259"/>
      <c r="K325" s="259"/>
      <c r="L325" s="264"/>
      <c r="M325" s="265"/>
      <c r="N325" s="266"/>
      <c r="O325" s="266"/>
      <c r="P325" s="266"/>
      <c r="Q325" s="266"/>
      <c r="R325" s="266"/>
      <c r="S325" s="266"/>
      <c r="T325" s="267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8" t="s">
        <v>221</v>
      </c>
      <c r="AU325" s="268" t="s">
        <v>84</v>
      </c>
      <c r="AV325" s="14" t="s">
        <v>84</v>
      </c>
      <c r="AW325" s="14" t="s">
        <v>31</v>
      </c>
      <c r="AX325" s="14" t="s">
        <v>74</v>
      </c>
      <c r="AY325" s="268" t="s">
        <v>211</v>
      </c>
    </row>
    <row r="326" spans="1:51" s="15" customFormat="1" ht="12">
      <c r="A326" s="15"/>
      <c r="B326" s="269"/>
      <c r="C326" s="270"/>
      <c r="D326" s="249" t="s">
        <v>221</v>
      </c>
      <c r="E326" s="271" t="s">
        <v>1</v>
      </c>
      <c r="F326" s="272" t="s">
        <v>225</v>
      </c>
      <c r="G326" s="270"/>
      <c r="H326" s="273">
        <v>11.457</v>
      </c>
      <c r="I326" s="274"/>
      <c r="J326" s="270"/>
      <c r="K326" s="270"/>
      <c r="L326" s="275"/>
      <c r="M326" s="276"/>
      <c r="N326" s="277"/>
      <c r="O326" s="277"/>
      <c r="P326" s="277"/>
      <c r="Q326" s="277"/>
      <c r="R326" s="277"/>
      <c r="S326" s="277"/>
      <c r="T326" s="278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79" t="s">
        <v>221</v>
      </c>
      <c r="AU326" s="279" t="s">
        <v>84</v>
      </c>
      <c r="AV326" s="15" t="s">
        <v>217</v>
      </c>
      <c r="AW326" s="15" t="s">
        <v>31</v>
      </c>
      <c r="AX326" s="15" t="s">
        <v>82</v>
      </c>
      <c r="AY326" s="279" t="s">
        <v>211</v>
      </c>
    </row>
    <row r="327" spans="1:65" s="2" customFormat="1" ht="24.15" customHeight="1">
      <c r="A327" s="38"/>
      <c r="B327" s="39"/>
      <c r="C327" s="228" t="s">
        <v>396</v>
      </c>
      <c r="D327" s="228" t="s">
        <v>213</v>
      </c>
      <c r="E327" s="229" t="s">
        <v>397</v>
      </c>
      <c r="F327" s="230" t="s">
        <v>398</v>
      </c>
      <c r="G327" s="231" t="s">
        <v>313</v>
      </c>
      <c r="H327" s="232">
        <v>254.22</v>
      </c>
      <c r="I327" s="233"/>
      <c r="J327" s="234">
        <f>ROUND(I327*H327,2)</f>
        <v>0</v>
      </c>
      <c r="K327" s="235"/>
      <c r="L327" s="44"/>
      <c r="M327" s="236" t="s">
        <v>1</v>
      </c>
      <c r="N327" s="237" t="s">
        <v>39</v>
      </c>
      <c r="O327" s="91"/>
      <c r="P327" s="238">
        <f>O327*H327</f>
        <v>0</v>
      </c>
      <c r="Q327" s="238">
        <v>0.0015</v>
      </c>
      <c r="R327" s="238">
        <f>Q327*H327</f>
        <v>0.38133</v>
      </c>
      <c r="S327" s="238">
        <v>0</v>
      </c>
      <c r="T327" s="239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40" t="s">
        <v>217</v>
      </c>
      <c r="AT327" s="240" t="s">
        <v>213</v>
      </c>
      <c r="AU327" s="240" t="s">
        <v>84</v>
      </c>
      <c r="AY327" s="17" t="s">
        <v>211</v>
      </c>
      <c r="BE327" s="241">
        <f>IF(N327="základní",J327,0)</f>
        <v>0</v>
      </c>
      <c r="BF327" s="241">
        <f>IF(N327="snížená",J327,0)</f>
        <v>0</v>
      </c>
      <c r="BG327" s="241">
        <f>IF(N327="zákl. přenesená",J327,0)</f>
        <v>0</v>
      </c>
      <c r="BH327" s="241">
        <f>IF(N327="sníž. přenesená",J327,0)</f>
        <v>0</v>
      </c>
      <c r="BI327" s="241">
        <f>IF(N327="nulová",J327,0)</f>
        <v>0</v>
      </c>
      <c r="BJ327" s="17" t="s">
        <v>82</v>
      </c>
      <c r="BK327" s="241">
        <f>ROUND(I327*H327,2)</f>
        <v>0</v>
      </c>
      <c r="BL327" s="17" t="s">
        <v>217</v>
      </c>
      <c r="BM327" s="240" t="s">
        <v>399</v>
      </c>
    </row>
    <row r="328" spans="1:51" s="13" customFormat="1" ht="12">
      <c r="A328" s="13"/>
      <c r="B328" s="247"/>
      <c r="C328" s="248"/>
      <c r="D328" s="249" t="s">
        <v>221</v>
      </c>
      <c r="E328" s="250" t="s">
        <v>1</v>
      </c>
      <c r="F328" s="251" t="s">
        <v>400</v>
      </c>
      <c r="G328" s="248"/>
      <c r="H328" s="250" t="s">
        <v>1</v>
      </c>
      <c r="I328" s="252"/>
      <c r="J328" s="248"/>
      <c r="K328" s="248"/>
      <c r="L328" s="253"/>
      <c r="M328" s="254"/>
      <c r="N328" s="255"/>
      <c r="O328" s="255"/>
      <c r="P328" s="255"/>
      <c r="Q328" s="255"/>
      <c r="R328" s="255"/>
      <c r="S328" s="255"/>
      <c r="T328" s="25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7" t="s">
        <v>221</v>
      </c>
      <c r="AU328" s="257" t="s">
        <v>84</v>
      </c>
      <c r="AV328" s="13" t="s">
        <v>82</v>
      </c>
      <c r="AW328" s="13" t="s">
        <v>31</v>
      </c>
      <c r="AX328" s="13" t="s">
        <v>74</v>
      </c>
      <c r="AY328" s="257" t="s">
        <v>211</v>
      </c>
    </row>
    <row r="329" spans="1:51" s="13" customFormat="1" ht="12">
      <c r="A329" s="13"/>
      <c r="B329" s="247"/>
      <c r="C329" s="248"/>
      <c r="D329" s="249" t="s">
        <v>221</v>
      </c>
      <c r="E329" s="250" t="s">
        <v>1</v>
      </c>
      <c r="F329" s="251" t="s">
        <v>223</v>
      </c>
      <c r="G329" s="248"/>
      <c r="H329" s="250" t="s">
        <v>1</v>
      </c>
      <c r="I329" s="252"/>
      <c r="J329" s="248"/>
      <c r="K329" s="248"/>
      <c r="L329" s="253"/>
      <c r="M329" s="254"/>
      <c r="N329" s="255"/>
      <c r="O329" s="255"/>
      <c r="P329" s="255"/>
      <c r="Q329" s="255"/>
      <c r="R329" s="255"/>
      <c r="S329" s="255"/>
      <c r="T329" s="25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7" t="s">
        <v>221</v>
      </c>
      <c r="AU329" s="257" t="s">
        <v>84</v>
      </c>
      <c r="AV329" s="13" t="s">
        <v>82</v>
      </c>
      <c r="AW329" s="13" t="s">
        <v>31</v>
      </c>
      <c r="AX329" s="13" t="s">
        <v>74</v>
      </c>
      <c r="AY329" s="257" t="s">
        <v>211</v>
      </c>
    </row>
    <row r="330" spans="1:51" s="14" customFormat="1" ht="12">
      <c r="A330" s="14"/>
      <c r="B330" s="258"/>
      <c r="C330" s="259"/>
      <c r="D330" s="249" t="s">
        <v>221</v>
      </c>
      <c r="E330" s="260" t="s">
        <v>1</v>
      </c>
      <c r="F330" s="261" t="s">
        <v>401</v>
      </c>
      <c r="G330" s="259"/>
      <c r="H330" s="262">
        <v>23.565</v>
      </c>
      <c r="I330" s="263"/>
      <c r="J330" s="259"/>
      <c r="K330" s="259"/>
      <c r="L330" s="264"/>
      <c r="M330" s="265"/>
      <c r="N330" s="266"/>
      <c r="O330" s="266"/>
      <c r="P330" s="266"/>
      <c r="Q330" s="266"/>
      <c r="R330" s="266"/>
      <c r="S330" s="266"/>
      <c r="T330" s="26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8" t="s">
        <v>221</v>
      </c>
      <c r="AU330" s="268" t="s">
        <v>84</v>
      </c>
      <c r="AV330" s="14" t="s">
        <v>84</v>
      </c>
      <c r="AW330" s="14" t="s">
        <v>31</v>
      </c>
      <c r="AX330" s="14" t="s">
        <v>74</v>
      </c>
      <c r="AY330" s="268" t="s">
        <v>211</v>
      </c>
    </row>
    <row r="331" spans="1:51" s="13" customFormat="1" ht="12">
      <c r="A331" s="13"/>
      <c r="B331" s="247"/>
      <c r="C331" s="248"/>
      <c r="D331" s="249" t="s">
        <v>221</v>
      </c>
      <c r="E331" s="250" t="s">
        <v>1</v>
      </c>
      <c r="F331" s="251" t="s">
        <v>331</v>
      </c>
      <c r="G331" s="248"/>
      <c r="H331" s="250" t="s">
        <v>1</v>
      </c>
      <c r="I331" s="252"/>
      <c r="J331" s="248"/>
      <c r="K331" s="248"/>
      <c r="L331" s="253"/>
      <c r="M331" s="254"/>
      <c r="N331" s="255"/>
      <c r="O331" s="255"/>
      <c r="P331" s="255"/>
      <c r="Q331" s="255"/>
      <c r="R331" s="255"/>
      <c r="S331" s="255"/>
      <c r="T331" s="25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7" t="s">
        <v>221</v>
      </c>
      <c r="AU331" s="257" t="s">
        <v>84</v>
      </c>
      <c r="AV331" s="13" t="s">
        <v>82</v>
      </c>
      <c r="AW331" s="13" t="s">
        <v>31</v>
      </c>
      <c r="AX331" s="13" t="s">
        <v>74</v>
      </c>
      <c r="AY331" s="257" t="s">
        <v>211</v>
      </c>
    </row>
    <row r="332" spans="1:51" s="14" customFormat="1" ht="12">
      <c r="A332" s="14"/>
      <c r="B332" s="258"/>
      <c r="C332" s="259"/>
      <c r="D332" s="249" t="s">
        <v>221</v>
      </c>
      <c r="E332" s="260" t="s">
        <v>1</v>
      </c>
      <c r="F332" s="261" t="s">
        <v>402</v>
      </c>
      <c r="G332" s="259"/>
      <c r="H332" s="262">
        <v>23.705</v>
      </c>
      <c r="I332" s="263"/>
      <c r="J332" s="259"/>
      <c r="K332" s="259"/>
      <c r="L332" s="264"/>
      <c r="M332" s="265"/>
      <c r="N332" s="266"/>
      <c r="O332" s="266"/>
      <c r="P332" s="266"/>
      <c r="Q332" s="266"/>
      <c r="R332" s="266"/>
      <c r="S332" s="266"/>
      <c r="T332" s="26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8" t="s">
        <v>221</v>
      </c>
      <c r="AU332" s="268" t="s">
        <v>84</v>
      </c>
      <c r="AV332" s="14" t="s">
        <v>84</v>
      </c>
      <c r="AW332" s="14" t="s">
        <v>31</v>
      </c>
      <c r="AX332" s="14" t="s">
        <v>74</v>
      </c>
      <c r="AY332" s="268" t="s">
        <v>211</v>
      </c>
    </row>
    <row r="333" spans="1:51" s="14" customFormat="1" ht="12">
      <c r="A333" s="14"/>
      <c r="B333" s="258"/>
      <c r="C333" s="259"/>
      <c r="D333" s="249" t="s">
        <v>221</v>
      </c>
      <c r="E333" s="260" t="s">
        <v>1</v>
      </c>
      <c r="F333" s="261" t="s">
        <v>403</v>
      </c>
      <c r="G333" s="259"/>
      <c r="H333" s="262">
        <v>35.17</v>
      </c>
      <c r="I333" s="263"/>
      <c r="J333" s="259"/>
      <c r="K333" s="259"/>
      <c r="L333" s="264"/>
      <c r="M333" s="265"/>
      <c r="N333" s="266"/>
      <c r="O333" s="266"/>
      <c r="P333" s="266"/>
      <c r="Q333" s="266"/>
      <c r="R333" s="266"/>
      <c r="S333" s="266"/>
      <c r="T333" s="267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8" t="s">
        <v>221</v>
      </c>
      <c r="AU333" s="268" t="s">
        <v>84</v>
      </c>
      <c r="AV333" s="14" t="s">
        <v>84</v>
      </c>
      <c r="AW333" s="14" t="s">
        <v>31</v>
      </c>
      <c r="AX333" s="14" t="s">
        <v>74</v>
      </c>
      <c r="AY333" s="268" t="s">
        <v>211</v>
      </c>
    </row>
    <row r="334" spans="1:51" s="13" customFormat="1" ht="12">
      <c r="A334" s="13"/>
      <c r="B334" s="247"/>
      <c r="C334" s="248"/>
      <c r="D334" s="249" t="s">
        <v>221</v>
      </c>
      <c r="E334" s="250" t="s">
        <v>1</v>
      </c>
      <c r="F334" s="251" t="s">
        <v>404</v>
      </c>
      <c r="G334" s="248"/>
      <c r="H334" s="250" t="s">
        <v>1</v>
      </c>
      <c r="I334" s="252"/>
      <c r="J334" s="248"/>
      <c r="K334" s="248"/>
      <c r="L334" s="253"/>
      <c r="M334" s="254"/>
      <c r="N334" s="255"/>
      <c r="O334" s="255"/>
      <c r="P334" s="255"/>
      <c r="Q334" s="255"/>
      <c r="R334" s="255"/>
      <c r="S334" s="255"/>
      <c r="T334" s="25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7" t="s">
        <v>221</v>
      </c>
      <c r="AU334" s="257" t="s">
        <v>84</v>
      </c>
      <c r="AV334" s="13" t="s">
        <v>82</v>
      </c>
      <c r="AW334" s="13" t="s">
        <v>31</v>
      </c>
      <c r="AX334" s="13" t="s">
        <v>74</v>
      </c>
      <c r="AY334" s="257" t="s">
        <v>211</v>
      </c>
    </row>
    <row r="335" spans="1:51" s="13" customFormat="1" ht="12">
      <c r="A335" s="13"/>
      <c r="B335" s="247"/>
      <c r="C335" s="248"/>
      <c r="D335" s="249" t="s">
        <v>221</v>
      </c>
      <c r="E335" s="250" t="s">
        <v>1</v>
      </c>
      <c r="F335" s="251" t="s">
        <v>223</v>
      </c>
      <c r="G335" s="248"/>
      <c r="H335" s="250" t="s">
        <v>1</v>
      </c>
      <c r="I335" s="252"/>
      <c r="J335" s="248"/>
      <c r="K335" s="248"/>
      <c r="L335" s="253"/>
      <c r="M335" s="254"/>
      <c r="N335" s="255"/>
      <c r="O335" s="255"/>
      <c r="P335" s="255"/>
      <c r="Q335" s="255"/>
      <c r="R335" s="255"/>
      <c r="S335" s="255"/>
      <c r="T335" s="25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7" t="s">
        <v>221</v>
      </c>
      <c r="AU335" s="257" t="s">
        <v>84</v>
      </c>
      <c r="AV335" s="13" t="s">
        <v>82</v>
      </c>
      <c r="AW335" s="13" t="s">
        <v>31</v>
      </c>
      <c r="AX335" s="13" t="s">
        <v>74</v>
      </c>
      <c r="AY335" s="257" t="s">
        <v>211</v>
      </c>
    </row>
    <row r="336" spans="1:51" s="14" customFormat="1" ht="12">
      <c r="A336" s="14"/>
      <c r="B336" s="258"/>
      <c r="C336" s="259"/>
      <c r="D336" s="249" t="s">
        <v>221</v>
      </c>
      <c r="E336" s="260" t="s">
        <v>1</v>
      </c>
      <c r="F336" s="261" t="s">
        <v>405</v>
      </c>
      <c r="G336" s="259"/>
      <c r="H336" s="262">
        <v>17.2</v>
      </c>
      <c r="I336" s="263"/>
      <c r="J336" s="259"/>
      <c r="K336" s="259"/>
      <c r="L336" s="264"/>
      <c r="M336" s="265"/>
      <c r="N336" s="266"/>
      <c r="O336" s="266"/>
      <c r="P336" s="266"/>
      <c r="Q336" s="266"/>
      <c r="R336" s="266"/>
      <c r="S336" s="266"/>
      <c r="T336" s="26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8" t="s">
        <v>221</v>
      </c>
      <c r="AU336" s="268" t="s">
        <v>84</v>
      </c>
      <c r="AV336" s="14" t="s">
        <v>84</v>
      </c>
      <c r="AW336" s="14" t="s">
        <v>31</v>
      </c>
      <c r="AX336" s="14" t="s">
        <v>74</v>
      </c>
      <c r="AY336" s="268" t="s">
        <v>211</v>
      </c>
    </row>
    <row r="337" spans="1:51" s="14" customFormat="1" ht="12">
      <c r="A337" s="14"/>
      <c r="B337" s="258"/>
      <c r="C337" s="259"/>
      <c r="D337" s="249" t="s">
        <v>221</v>
      </c>
      <c r="E337" s="260" t="s">
        <v>1</v>
      </c>
      <c r="F337" s="261" t="s">
        <v>406</v>
      </c>
      <c r="G337" s="259"/>
      <c r="H337" s="262">
        <v>7.97</v>
      </c>
      <c r="I337" s="263"/>
      <c r="J337" s="259"/>
      <c r="K337" s="259"/>
      <c r="L337" s="264"/>
      <c r="M337" s="265"/>
      <c r="N337" s="266"/>
      <c r="O337" s="266"/>
      <c r="P337" s="266"/>
      <c r="Q337" s="266"/>
      <c r="R337" s="266"/>
      <c r="S337" s="266"/>
      <c r="T337" s="267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8" t="s">
        <v>221</v>
      </c>
      <c r="AU337" s="268" t="s">
        <v>84</v>
      </c>
      <c r="AV337" s="14" t="s">
        <v>84</v>
      </c>
      <c r="AW337" s="14" t="s">
        <v>31</v>
      </c>
      <c r="AX337" s="14" t="s">
        <v>74</v>
      </c>
      <c r="AY337" s="268" t="s">
        <v>211</v>
      </c>
    </row>
    <row r="338" spans="1:51" s="14" customFormat="1" ht="12">
      <c r="A338" s="14"/>
      <c r="B338" s="258"/>
      <c r="C338" s="259"/>
      <c r="D338" s="249" t="s">
        <v>221</v>
      </c>
      <c r="E338" s="260" t="s">
        <v>1</v>
      </c>
      <c r="F338" s="261" t="s">
        <v>407</v>
      </c>
      <c r="G338" s="259"/>
      <c r="H338" s="262">
        <v>10.44</v>
      </c>
      <c r="I338" s="263"/>
      <c r="J338" s="259"/>
      <c r="K338" s="259"/>
      <c r="L338" s="264"/>
      <c r="M338" s="265"/>
      <c r="N338" s="266"/>
      <c r="O338" s="266"/>
      <c r="P338" s="266"/>
      <c r="Q338" s="266"/>
      <c r="R338" s="266"/>
      <c r="S338" s="266"/>
      <c r="T338" s="26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8" t="s">
        <v>221</v>
      </c>
      <c r="AU338" s="268" t="s">
        <v>84</v>
      </c>
      <c r="AV338" s="14" t="s">
        <v>84</v>
      </c>
      <c r="AW338" s="14" t="s">
        <v>31</v>
      </c>
      <c r="AX338" s="14" t="s">
        <v>74</v>
      </c>
      <c r="AY338" s="268" t="s">
        <v>211</v>
      </c>
    </row>
    <row r="339" spans="1:51" s="14" customFormat="1" ht="12">
      <c r="A339" s="14"/>
      <c r="B339" s="258"/>
      <c r="C339" s="259"/>
      <c r="D339" s="249" t="s">
        <v>221</v>
      </c>
      <c r="E339" s="260" t="s">
        <v>1</v>
      </c>
      <c r="F339" s="261" t="s">
        <v>408</v>
      </c>
      <c r="G339" s="259"/>
      <c r="H339" s="262">
        <v>7.93</v>
      </c>
      <c r="I339" s="263"/>
      <c r="J339" s="259"/>
      <c r="K339" s="259"/>
      <c r="L339" s="264"/>
      <c r="M339" s="265"/>
      <c r="N339" s="266"/>
      <c r="O339" s="266"/>
      <c r="P339" s="266"/>
      <c r="Q339" s="266"/>
      <c r="R339" s="266"/>
      <c r="S339" s="266"/>
      <c r="T339" s="267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8" t="s">
        <v>221</v>
      </c>
      <c r="AU339" s="268" t="s">
        <v>84</v>
      </c>
      <c r="AV339" s="14" t="s">
        <v>84</v>
      </c>
      <c r="AW339" s="14" t="s">
        <v>31</v>
      </c>
      <c r="AX339" s="14" t="s">
        <v>74</v>
      </c>
      <c r="AY339" s="268" t="s">
        <v>211</v>
      </c>
    </row>
    <row r="340" spans="1:51" s="14" customFormat="1" ht="12">
      <c r="A340" s="14"/>
      <c r="B340" s="258"/>
      <c r="C340" s="259"/>
      <c r="D340" s="249" t="s">
        <v>221</v>
      </c>
      <c r="E340" s="260" t="s">
        <v>1</v>
      </c>
      <c r="F340" s="261" t="s">
        <v>409</v>
      </c>
      <c r="G340" s="259"/>
      <c r="H340" s="262">
        <v>7.48</v>
      </c>
      <c r="I340" s="263"/>
      <c r="J340" s="259"/>
      <c r="K340" s="259"/>
      <c r="L340" s="264"/>
      <c r="M340" s="265"/>
      <c r="N340" s="266"/>
      <c r="O340" s="266"/>
      <c r="P340" s="266"/>
      <c r="Q340" s="266"/>
      <c r="R340" s="266"/>
      <c r="S340" s="266"/>
      <c r="T340" s="267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8" t="s">
        <v>221</v>
      </c>
      <c r="AU340" s="268" t="s">
        <v>84</v>
      </c>
      <c r="AV340" s="14" t="s">
        <v>84</v>
      </c>
      <c r="AW340" s="14" t="s">
        <v>31</v>
      </c>
      <c r="AX340" s="14" t="s">
        <v>74</v>
      </c>
      <c r="AY340" s="268" t="s">
        <v>211</v>
      </c>
    </row>
    <row r="341" spans="1:51" s="13" customFormat="1" ht="12">
      <c r="A341" s="13"/>
      <c r="B341" s="247"/>
      <c r="C341" s="248"/>
      <c r="D341" s="249" t="s">
        <v>221</v>
      </c>
      <c r="E341" s="250" t="s">
        <v>1</v>
      </c>
      <c r="F341" s="251" t="s">
        <v>331</v>
      </c>
      <c r="G341" s="248"/>
      <c r="H341" s="250" t="s">
        <v>1</v>
      </c>
      <c r="I341" s="252"/>
      <c r="J341" s="248"/>
      <c r="K341" s="248"/>
      <c r="L341" s="253"/>
      <c r="M341" s="254"/>
      <c r="N341" s="255"/>
      <c r="O341" s="255"/>
      <c r="P341" s="255"/>
      <c r="Q341" s="255"/>
      <c r="R341" s="255"/>
      <c r="S341" s="255"/>
      <c r="T341" s="25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7" t="s">
        <v>221</v>
      </c>
      <c r="AU341" s="257" t="s">
        <v>84</v>
      </c>
      <c r="AV341" s="13" t="s">
        <v>82</v>
      </c>
      <c r="AW341" s="13" t="s">
        <v>31</v>
      </c>
      <c r="AX341" s="13" t="s">
        <v>74</v>
      </c>
      <c r="AY341" s="257" t="s">
        <v>211</v>
      </c>
    </row>
    <row r="342" spans="1:51" s="13" customFormat="1" ht="12">
      <c r="A342" s="13"/>
      <c r="B342" s="247"/>
      <c r="C342" s="248"/>
      <c r="D342" s="249" t="s">
        <v>221</v>
      </c>
      <c r="E342" s="250" t="s">
        <v>1</v>
      </c>
      <c r="F342" s="251" t="s">
        <v>347</v>
      </c>
      <c r="G342" s="248"/>
      <c r="H342" s="250" t="s">
        <v>1</v>
      </c>
      <c r="I342" s="252"/>
      <c r="J342" s="248"/>
      <c r="K342" s="248"/>
      <c r="L342" s="253"/>
      <c r="M342" s="254"/>
      <c r="N342" s="255"/>
      <c r="O342" s="255"/>
      <c r="P342" s="255"/>
      <c r="Q342" s="255"/>
      <c r="R342" s="255"/>
      <c r="S342" s="255"/>
      <c r="T342" s="25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7" t="s">
        <v>221</v>
      </c>
      <c r="AU342" s="257" t="s">
        <v>84</v>
      </c>
      <c r="AV342" s="13" t="s">
        <v>82</v>
      </c>
      <c r="AW342" s="13" t="s">
        <v>31</v>
      </c>
      <c r="AX342" s="13" t="s">
        <v>74</v>
      </c>
      <c r="AY342" s="257" t="s">
        <v>211</v>
      </c>
    </row>
    <row r="343" spans="1:51" s="14" customFormat="1" ht="12">
      <c r="A343" s="14"/>
      <c r="B343" s="258"/>
      <c r="C343" s="259"/>
      <c r="D343" s="249" t="s">
        <v>221</v>
      </c>
      <c r="E343" s="260" t="s">
        <v>1</v>
      </c>
      <c r="F343" s="261" t="s">
        <v>410</v>
      </c>
      <c r="G343" s="259"/>
      <c r="H343" s="262">
        <v>4.3</v>
      </c>
      <c r="I343" s="263"/>
      <c r="J343" s="259"/>
      <c r="K343" s="259"/>
      <c r="L343" s="264"/>
      <c r="M343" s="265"/>
      <c r="N343" s="266"/>
      <c r="O343" s="266"/>
      <c r="P343" s="266"/>
      <c r="Q343" s="266"/>
      <c r="R343" s="266"/>
      <c r="S343" s="266"/>
      <c r="T343" s="26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8" t="s">
        <v>221</v>
      </c>
      <c r="AU343" s="268" t="s">
        <v>84</v>
      </c>
      <c r="AV343" s="14" t="s">
        <v>84</v>
      </c>
      <c r="AW343" s="14" t="s">
        <v>31</v>
      </c>
      <c r="AX343" s="14" t="s">
        <v>74</v>
      </c>
      <c r="AY343" s="268" t="s">
        <v>211</v>
      </c>
    </row>
    <row r="344" spans="1:51" s="14" customFormat="1" ht="12">
      <c r="A344" s="14"/>
      <c r="B344" s="258"/>
      <c r="C344" s="259"/>
      <c r="D344" s="249" t="s">
        <v>221</v>
      </c>
      <c r="E344" s="260" t="s">
        <v>1</v>
      </c>
      <c r="F344" s="261" t="s">
        <v>411</v>
      </c>
      <c r="G344" s="259"/>
      <c r="H344" s="262">
        <v>11.1</v>
      </c>
      <c r="I344" s="263"/>
      <c r="J344" s="259"/>
      <c r="K344" s="259"/>
      <c r="L344" s="264"/>
      <c r="M344" s="265"/>
      <c r="N344" s="266"/>
      <c r="O344" s="266"/>
      <c r="P344" s="266"/>
      <c r="Q344" s="266"/>
      <c r="R344" s="266"/>
      <c r="S344" s="266"/>
      <c r="T344" s="267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8" t="s">
        <v>221</v>
      </c>
      <c r="AU344" s="268" t="s">
        <v>84</v>
      </c>
      <c r="AV344" s="14" t="s">
        <v>84</v>
      </c>
      <c r="AW344" s="14" t="s">
        <v>31</v>
      </c>
      <c r="AX344" s="14" t="s">
        <v>74</v>
      </c>
      <c r="AY344" s="268" t="s">
        <v>211</v>
      </c>
    </row>
    <row r="345" spans="1:51" s="14" customFormat="1" ht="12">
      <c r="A345" s="14"/>
      <c r="B345" s="258"/>
      <c r="C345" s="259"/>
      <c r="D345" s="249" t="s">
        <v>221</v>
      </c>
      <c r="E345" s="260" t="s">
        <v>1</v>
      </c>
      <c r="F345" s="261" t="s">
        <v>412</v>
      </c>
      <c r="G345" s="259"/>
      <c r="H345" s="262">
        <v>7.56</v>
      </c>
      <c r="I345" s="263"/>
      <c r="J345" s="259"/>
      <c r="K345" s="259"/>
      <c r="L345" s="264"/>
      <c r="M345" s="265"/>
      <c r="N345" s="266"/>
      <c r="O345" s="266"/>
      <c r="P345" s="266"/>
      <c r="Q345" s="266"/>
      <c r="R345" s="266"/>
      <c r="S345" s="266"/>
      <c r="T345" s="26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8" t="s">
        <v>221</v>
      </c>
      <c r="AU345" s="268" t="s">
        <v>84</v>
      </c>
      <c r="AV345" s="14" t="s">
        <v>84</v>
      </c>
      <c r="AW345" s="14" t="s">
        <v>31</v>
      </c>
      <c r="AX345" s="14" t="s">
        <v>74</v>
      </c>
      <c r="AY345" s="268" t="s">
        <v>211</v>
      </c>
    </row>
    <row r="346" spans="1:51" s="14" customFormat="1" ht="12">
      <c r="A346" s="14"/>
      <c r="B346" s="258"/>
      <c r="C346" s="259"/>
      <c r="D346" s="249" t="s">
        <v>221</v>
      </c>
      <c r="E346" s="260" t="s">
        <v>1</v>
      </c>
      <c r="F346" s="261" t="s">
        <v>413</v>
      </c>
      <c r="G346" s="259"/>
      <c r="H346" s="262">
        <v>3.74</v>
      </c>
      <c r="I346" s="263"/>
      <c r="J346" s="259"/>
      <c r="K346" s="259"/>
      <c r="L346" s="264"/>
      <c r="M346" s="265"/>
      <c r="N346" s="266"/>
      <c r="O346" s="266"/>
      <c r="P346" s="266"/>
      <c r="Q346" s="266"/>
      <c r="R346" s="266"/>
      <c r="S346" s="266"/>
      <c r="T346" s="26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8" t="s">
        <v>221</v>
      </c>
      <c r="AU346" s="268" t="s">
        <v>84</v>
      </c>
      <c r="AV346" s="14" t="s">
        <v>84</v>
      </c>
      <c r="AW346" s="14" t="s">
        <v>31</v>
      </c>
      <c r="AX346" s="14" t="s">
        <v>74</v>
      </c>
      <c r="AY346" s="268" t="s">
        <v>211</v>
      </c>
    </row>
    <row r="347" spans="1:51" s="13" customFormat="1" ht="12">
      <c r="A347" s="13"/>
      <c r="B347" s="247"/>
      <c r="C347" s="248"/>
      <c r="D347" s="249" t="s">
        <v>221</v>
      </c>
      <c r="E347" s="250" t="s">
        <v>1</v>
      </c>
      <c r="F347" s="251" t="s">
        <v>352</v>
      </c>
      <c r="G347" s="248"/>
      <c r="H347" s="250" t="s">
        <v>1</v>
      </c>
      <c r="I347" s="252"/>
      <c r="J347" s="248"/>
      <c r="K347" s="248"/>
      <c r="L347" s="253"/>
      <c r="M347" s="254"/>
      <c r="N347" s="255"/>
      <c r="O347" s="255"/>
      <c r="P347" s="255"/>
      <c r="Q347" s="255"/>
      <c r="R347" s="255"/>
      <c r="S347" s="255"/>
      <c r="T347" s="25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7" t="s">
        <v>221</v>
      </c>
      <c r="AU347" s="257" t="s">
        <v>84</v>
      </c>
      <c r="AV347" s="13" t="s">
        <v>82</v>
      </c>
      <c r="AW347" s="13" t="s">
        <v>31</v>
      </c>
      <c r="AX347" s="13" t="s">
        <v>74</v>
      </c>
      <c r="AY347" s="257" t="s">
        <v>211</v>
      </c>
    </row>
    <row r="348" spans="1:51" s="14" customFormat="1" ht="12">
      <c r="A348" s="14"/>
      <c r="B348" s="258"/>
      <c r="C348" s="259"/>
      <c r="D348" s="249" t="s">
        <v>221</v>
      </c>
      <c r="E348" s="260" t="s">
        <v>1</v>
      </c>
      <c r="F348" s="261" t="s">
        <v>414</v>
      </c>
      <c r="G348" s="259"/>
      <c r="H348" s="262">
        <v>7.02</v>
      </c>
      <c r="I348" s="263"/>
      <c r="J348" s="259"/>
      <c r="K348" s="259"/>
      <c r="L348" s="264"/>
      <c r="M348" s="265"/>
      <c r="N348" s="266"/>
      <c r="O348" s="266"/>
      <c r="P348" s="266"/>
      <c r="Q348" s="266"/>
      <c r="R348" s="266"/>
      <c r="S348" s="266"/>
      <c r="T348" s="26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8" t="s">
        <v>221</v>
      </c>
      <c r="AU348" s="268" t="s">
        <v>84</v>
      </c>
      <c r="AV348" s="14" t="s">
        <v>84</v>
      </c>
      <c r="AW348" s="14" t="s">
        <v>31</v>
      </c>
      <c r="AX348" s="14" t="s">
        <v>74</v>
      </c>
      <c r="AY348" s="268" t="s">
        <v>211</v>
      </c>
    </row>
    <row r="349" spans="1:51" s="14" customFormat="1" ht="12">
      <c r="A349" s="14"/>
      <c r="B349" s="258"/>
      <c r="C349" s="259"/>
      <c r="D349" s="249" t="s">
        <v>221</v>
      </c>
      <c r="E349" s="260" t="s">
        <v>1</v>
      </c>
      <c r="F349" s="261" t="s">
        <v>415</v>
      </c>
      <c r="G349" s="259"/>
      <c r="H349" s="262">
        <v>4.88</v>
      </c>
      <c r="I349" s="263"/>
      <c r="J349" s="259"/>
      <c r="K349" s="259"/>
      <c r="L349" s="264"/>
      <c r="M349" s="265"/>
      <c r="N349" s="266"/>
      <c r="O349" s="266"/>
      <c r="P349" s="266"/>
      <c r="Q349" s="266"/>
      <c r="R349" s="266"/>
      <c r="S349" s="266"/>
      <c r="T349" s="26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8" t="s">
        <v>221</v>
      </c>
      <c r="AU349" s="268" t="s">
        <v>84</v>
      </c>
      <c r="AV349" s="14" t="s">
        <v>84</v>
      </c>
      <c r="AW349" s="14" t="s">
        <v>31</v>
      </c>
      <c r="AX349" s="14" t="s">
        <v>74</v>
      </c>
      <c r="AY349" s="268" t="s">
        <v>211</v>
      </c>
    </row>
    <row r="350" spans="1:51" s="14" customFormat="1" ht="12">
      <c r="A350" s="14"/>
      <c r="B350" s="258"/>
      <c r="C350" s="259"/>
      <c r="D350" s="249" t="s">
        <v>221</v>
      </c>
      <c r="E350" s="260" t="s">
        <v>1</v>
      </c>
      <c r="F350" s="261" t="s">
        <v>416</v>
      </c>
      <c r="G350" s="259"/>
      <c r="H350" s="262">
        <v>3.58</v>
      </c>
      <c r="I350" s="263"/>
      <c r="J350" s="259"/>
      <c r="K350" s="259"/>
      <c r="L350" s="264"/>
      <c r="M350" s="265"/>
      <c r="N350" s="266"/>
      <c r="O350" s="266"/>
      <c r="P350" s="266"/>
      <c r="Q350" s="266"/>
      <c r="R350" s="266"/>
      <c r="S350" s="266"/>
      <c r="T350" s="267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8" t="s">
        <v>221</v>
      </c>
      <c r="AU350" s="268" t="s">
        <v>84</v>
      </c>
      <c r="AV350" s="14" t="s">
        <v>84</v>
      </c>
      <c r="AW350" s="14" t="s">
        <v>31</v>
      </c>
      <c r="AX350" s="14" t="s">
        <v>74</v>
      </c>
      <c r="AY350" s="268" t="s">
        <v>211</v>
      </c>
    </row>
    <row r="351" spans="1:51" s="14" customFormat="1" ht="12">
      <c r="A351" s="14"/>
      <c r="B351" s="258"/>
      <c r="C351" s="259"/>
      <c r="D351" s="249" t="s">
        <v>221</v>
      </c>
      <c r="E351" s="260" t="s">
        <v>1</v>
      </c>
      <c r="F351" s="261" t="s">
        <v>416</v>
      </c>
      <c r="G351" s="259"/>
      <c r="H351" s="262">
        <v>3.58</v>
      </c>
      <c r="I351" s="263"/>
      <c r="J351" s="259"/>
      <c r="K351" s="259"/>
      <c r="L351" s="264"/>
      <c r="M351" s="265"/>
      <c r="N351" s="266"/>
      <c r="O351" s="266"/>
      <c r="P351" s="266"/>
      <c r="Q351" s="266"/>
      <c r="R351" s="266"/>
      <c r="S351" s="266"/>
      <c r="T351" s="26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8" t="s">
        <v>221</v>
      </c>
      <c r="AU351" s="268" t="s">
        <v>84</v>
      </c>
      <c r="AV351" s="14" t="s">
        <v>84</v>
      </c>
      <c r="AW351" s="14" t="s">
        <v>31</v>
      </c>
      <c r="AX351" s="14" t="s">
        <v>74</v>
      </c>
      <c r="AY351" s="268" t="s">
        <v>211</v>
      </c>
    </row>
    <row r="352" spans="1:51" s="14" customFormat="1" ht="12">
      <c r="A352" s="14"/>
      <c r="B352" s="258"/>
      <c r="C352" s="259"/>
      <c r="D352" s="249" t="s">
        <v>221</v>
      </c>
      <c r="E352" s="260" t="s">
        <v>1</v>
      </c>
      <c r="F352" s="261" t="s">
        <v>417</v>
      </c>
      <c r="G352" s="259"/>
      <c r="H352" s="262">
        <v>6.3</v>
      </c>
      <c r="I352" s="263"/>
      <c r="J352" s="259"/>
      <c r="K352" s="259"/>
      <c r="L352" s="264"/>
      <c r="M352" s="265"/>
      <c r="N352" s="266"/>
      <c r="O352" s="266"/>
      <c r="P352" s="266"/>
      <c r="Q352" s="266"/>
      <c r="R352" s="266"/>
      <c r="S352" s="266"/>
      <c r="T352" s="267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8" t="s">
        <v>221</v>
      </c>
      <c r="AU352" s="268" t="s">
        <v>84</v>
      </c>
      <c r="AV352" s="14" t="s">
        <v>84</v>
      </c>
      <c r="AW352" s="14" t="s">
        <v>31</v>
      </c>
      <c r="AX352" s="14" t="s">
        <v>74</v>
      </c>
      <c r="AY352" s="268" t="s">
        <v>211</v>
      </c>
    </row>
    <row r="353" spans="1:51" s="14" customFormat="1" ht="12">
      <c r="A353" s="14"/>
      <c r="B353" s="258"/>
      <c r="C353" s="259"/>
      <c r="D353" s="249" t="s">
        <v>221</v>
      </c>
      <c r="E353" s="260" t="s">
        <v>1</v>
      </c>
      <c r="F353" s="261" t="s">
        <v>418</v>
      </c>
      <c r="G353" s="259"/>
      <c r="H353" s="262">
        <v>4</v>
      </c>
      <c r="I353" s="263"/>
      <c r="J353" s="259"/>
      <c r="K353" s="259"/>
      <c r="L353" s="264"/>
      <c r="M353" s="265"/>
      <c r="N353" s="266"/>
      <c r="O353" s="266"/>
      <c r="P353" s="266"/>
      <c r="Q353" s="266"/>
      <c r="R353" s="266"/>
      <c r="S353" s="266"/>
      <c r="T353" s="26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8" t="s">
        <v>221</v>
      </c>
      <c r="AU353" s="268" t="s">
        <v>84</v>
      </c>
      <c r="AV353" s="14" t="s">
        <v>84</v>
      </c>
      <c r="AW353" s="14" t="s">
        <v>31</v>
      </c>
      <c r="AX353" s="14" t="s">
        <v>74</v>
      </c>
      <c r="AY353" s="268" t="s">
        <v>211</v>
      </c>
    </row>
    <row r="354" spans="1:51" s="14" customFormat="1" ht="12">
      <c r="A354" s="14"/>
      <c r="B354" s="258"/>
      <c r="C354" s="259"/>
      <c r="D354" s="249" t="s">
        <v>221</v>
      </c>
      <c r="E354" s="260" t="s">
        <v>1</v>
      </c>
      <c r="F354" s="261" t="s">
        <v>419</v>
      </c>
      <c r="G354" s="259"/>
      <c r="H354" s="262">
        <v>4.32</v>
      </c>
      <c r="I354" s="263"/>
      <c r="J354" s="259"/>
      <c r="K354" s="259"/>
      <c r="L354" s="264"/>
      <c r="M354" s="265"/>
      <c r="N354" s="266"/>
      <c r="O354" s="266"/>
      <c r="P354" s="266"/>
      <c r="Q354" s="266"/>
      <c r="R354" s="266"/>
      <c r="S354" s="266"/>
      <c r="T354" s="267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8" t="s">
        <v>221</v>
      </c>
      <c r="AU354" s="268" t="s">
        <v>84</v>
      </c>
      <c r="AV354" s="14" t="s">
        <v>84</v>
      </c>
      <c r="AW354" s="14" t="s">
        <v>31</v>
      </c>
      <c r="AX354" s="14" t="s">
        <v>74</v>
      </c>
      <c r="AY354" s="268" t="s">
        <v>211</v>
      </c>
    </row>
    <row r="355" spans="1:51" s="13" customFormat="1" ht="12">
      <c r="A355" s="13"/>
      <c r="B355" s="247"/>
      <c r="C355" s="248"/>
      <c r="D355" s="249" t="s">
        <v>221</v>
      </c>
      <c r="E355" s="250" t="s">
        <v>1</v>
      </c>
      <c r="F355" s="251" t="s">
        <v>335</v>
      </c>
      <c r="G355" s="248"/>
      <c r="H355" s="250" t="s">
        <v>1</v>
      </c>
      <c r="I355" s="252"/>
      <c r="J355" s="248"/>
      <c r="K355" s="248"/>
      <c r="L355" s="253"/>
      <c r="M355" s="254"/>
      <c r="N355" s="255"/>
      <c r="O355" s="255"/>
      <c r="P355" s="255"/>
      <c r="Q355" s="255"/>
      <c r="R355" s="255"/>
      <c r="S355" s="255"/>
      <c r="T355" s="25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7" t="s">
        <v>221</v>
      </c>
      <c r="AU355" s="257" t="s">
        <v>84</v>
      </c>
      <c r="AV355" s="13" t="s">
        <v>82</v>
      </c>
      <c r="AW355" s="13" t="s">
        <v>31</v>
      </c>
      <c r="AX355" s="13" t="s">
        <v>74</v>
      </c>
      <c r="AY355" s="257" t="s">
        <v>211</v>
      </c>
    </row>
    <row r="356" spans="1:51" s="13" customFormat="1" ht="12">
      <c r="A356" s="13"/>
      <c r="B356" s="247"/>
      <c r="C356" s="248"/>
      <c r="D356" s="249" t="s">
        <v>221</v>
      </c>
      <c r="E356" s="250" t="s">
        <v>1</v>
      </c>
      <c r="F356" s="251" t="s">
        <v>359</v>
      </c>
      <c r="G356" s="248"/>
      <c r="H356" s="250" t="s">
        <v>1</v>
      </c>
      <c r="I356" s="252"/>
      <c r="J356" s="248"/>
      <c r="K356" s="248"/>
      <c r="L356" s="253"/>
      <c r="M356" s="254"/>
      <c r="N356" s="255"/>
      <c r="O356" s="255"/>
      <c r="P356" s="255"/>
      <c r="Q356" s="255"/>
      <c r="R356" s="255"/>
      <c r="S356" s="255"/>
      <c r="T356" s="25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7" t="s">
        <v>221</v>
      </c>
      <c r="AU356" s="257" t="s">
        <v>84</v>
      </c>
      <c r="AV356" s="13" t="s">
        <v>82</v>
      </c>
      <c r="AW356" s="13" t="s">
        <v>31</v>
      </c>
      <c r="AX356" s="13" t="s">
        <v>74</v>
      </c>
      <c r="AY356" s="257" t="s">
        <v>211</v>
      </c>
    </row>
    <row r="357" spans="1:51" s="14" customFormat="1" ht="12">
      <c r="A357" s="14"/>
      <c r="B357" s="258"/>
      <c r="C357" s="259"/>
      <c r="D357" s="249" t="s">
        <v>221</v>
      </c>
      <c r="E357" s="260" t="s">
        <v>1</v>
      </c>
      <c r="F357" s="261" t="s">
        <v>410</v>
      </c>
      <c r="G357" s="259"/>
      <c r="H357" s="262">
        <v>4.3</v>
      </c>
      <c r="I357" s="263"/>
      <c r="J357" s="259"/>
      <c r="K357" s="259"/>
      <c r="L357" s="264"/>
      <c r="M357" s="265"/>
      <c r="N357" s="266"/>
      <c r="O357" s="266"/>
      <c r="P357" s="266"/>
      <c r="Q357" s="266"/>
      <c r="R357" s="266"/>
      <c r="S357" s="266"/>
      <c r="T357" s="26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8" t="s">
        <v>221</v>
      </c>
      <c r="AU357" s="268" t="s">
        <v>84</v>
      </c>
      <c r="AV357" s="14" t="s">
        <v>84</v>
      </c>
      <c r="AW357" s="14" t="s">
        <v>31</v>
      </c>
      <c r="AX357" s="14" t="s">
        <v>74</v>
      </c>
      <c r="AY357" s="268" t="s">
        <v>211</v>
      </c>
    </row>
    <row r="358" spans="1:51" s="14" customFormat="1" ht="12">
      <c r="A358" s="14"/>
      <c r="B358" s="258"/>
      <c r="C358" s="259"/>
      <c r="D358" s="249" t="s">
        <v>221</v>
      </c>
      <c r="E358" s="260" t="s">
        <v>1</v>
      </c>
      <c r="F358" s="261" t="s">
        <v>411</v>
      </c>
      <c r="G358" s="259"/>
      <c r="H358" s="262">
        <v>11.1</v>
      </c>
      <c r="I358" s="263"/>
      <c r="J358" s="259"/>
      <c r="K358" s="259"/>
      <c r="L358" s="264"/>
      <c r="M358" s="265"/>
      <c r="N358" s="266"/>
      <c r="O358" s="266"/>
      <c r="P358" s="266"/>
      <c r="Q358" s="266"/>
      <c r="R358" s="266"/>
      <c r="S358" s="266"/>
      <c r="T358" s="267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8" t="s">
        <v>221</v>
      </c>
      <c r="AU358" s="268" t="s">
        <v>84</v>
      </c>
      <c r="AV358" s="14" t="s">
        <v>84</v>
      </c>
      <c r="AW358" s="14" t="s">
        <v>31</v>
      </c>
      <c r="AX358" s="14" t="s">
        <v>74</v>
      </c>
      <c r="AY358" s="268" t="s">
        <v>211</v>
      </c>
    </row>
    <row r="359" spans="1:51" s="14" customFormat="1" ht="12">
      <c r="A359" s="14"/>
      <c r="B359" s="258"/>
      <c r="C359" s="259"/>
      <c r="D359" s="249" t="s">
        <v>221</v>
      </c>
      <c r="E359" s="260" t="s">
        <v>1</v>
      </c>
      <c r="F359" s="261" t="s">
        <v>412</v>
      </c>
      <c r="G359" s="259"/>
      <c r="H359" s="262">
        <v>7.56</v>
      </c>
      <c r="I359" s="263"/>
      <c r="J359" s="259"/>
      <c r="K359" s="259"/>
      <c r="L359" s="264"/>
      <c r="M359" s="265"/>
      <c r="N359" s="266"/>
      <c r="O359" s="266"/>
      <c r="P359" s="266"/>
      <c r="Q359" s="266"/>
      <c r="R359" s="266"/>
      <c r="S359" s="266"/>
      <c r="T359" s="267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8" t="s">
        <v>221</v>
      </c>
      <c r="AU359" s="268" t="s">
        <v>84</v>
      </c>
      <c r="AV359" s="14" t="s">
        <v>84</v>
      </c>
      <c r="AW359" s="14" t="s">
        <v>31</v>
      </c>
      <c r="AX359" s="14" t="s">
        <v>74</v>
      </c>
      <c r="AY359" s="268" t="s">
        <v>211</v>
      </c>
    </row>
    <row r="360" spans="1:51" s="14" customFormat="1" ht="12">
      <c r="A360" s="14"/>
      <c r="B360" s="258"/>
      <c r="C360" s="259"/>
      <c r="D360" s="249" t="s">
        <v>221</v>
      </c>
      <c r="E360" s="260" t="s">
        <v>1</v>
      </c>
      <c r="F360" s="261" t="s">
        <v>413</v>
      </c>
      <c r="G360" s="259"/>
      <c r="H360" s="262">
        <v>3.74</v>
      </c>
      <c r="I360" s="263"/>
      <c r="J360" s="259"/>
      <c r="K360" s="259"/>
      <c r="L360" s="264"/>
      <c r="M360" s="265"/>
      <c r="N360" s="266"/>
      <c r="O360" s="266"/>
      <c r="P360" s="266"/>
      <c r="Q360" s="266"/>
      <c r="R360" s="266"/>
      <c r="S360" s="266"/>
      <c r="T360" s="267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8" t="s">
        <v>221</v>
      </c>
      <c r="AU360" s="268" t="s">
        <v>84</v>
      </c>
      <c r="AV360" s="14" t="s">
        <v>84</v>
      </c>
      <c r="AW360" s="14" t="s">
        <v>31</v>
      </c>
      <c r="AX360" s="14" t="s">
        <v>74</v>
      </c>
      <c r="AY360" s="268" t="s">
        <v>211</v>
      </c>
    </row>
    <row r="361" spans="1:51" s="13" customFormat="1" ht="12">
      <c r="A361" s="13"/>
      <c r="B361" s="247"/>
      <c r="C361" s="248"/>
      <c r="D361" s="249" t="s">
        <v>221</v>
      </c>
      <c r="E361" s="250" t="s">
        <v>1</v>
      </c>
      <c r="F361" s="251" t="s">
        <v>360</v>
      </c>
      <c r="G361" s="248"/>
      <c r="H361" s="250" t="s">
        <v>1</v>
      </c>
      <c r="I361" s="252"/>
      <c r="J361" s="248"/>
      <c r="K361" s="248"/>
      <c r="L361" s="253"/>
      <c r="M361" s="254"/>
      <c r="N361" s="255"/>
      <c r="O361" s="255"/>
      <c r="P361" s="255"/>
      <c r="Q361" s="255"/>
      <c r="R361" s="255"/>
      <c r="S361" s="255"/>
      <c r="T361" s="25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7" t="s">
        <v>221</v>
      </c>
      <c r="AU361" s="257" t="s">
        <v>84</v>
      </c>
      <c r="AV361" s="13" t="s">
        <v>82</v>
      </c>
      <c r="AW361" s="13" t="s">
        <v>31</v>
      </c>
      <c r="AX361" s="13" t="s">
        <v>74</v>
      </c>
      <c r="AY361" s="257" t="s">
        <v>211</v>
      </c>
    </row>
    <row r="362" spans="1:51" s="14" customFormat="1" ht="12">
      <c r="A362" s="14"/>
      <c r="B362" s="258"/>
      <c r="C362" s="259"/>
      <c r="D362" s="249" t="s">
        <v>221</v>
      </c>
      <c r="E362" s="260" t="s">
        <v>1</v>
      </c>
      <c r="F362" s="261" t="s">
        <v>414</v>
      </c>
      <c r="G362" s="259"/>
      <c r="H362" s="262">
        <v>7.02</v>
      </c>
      <c r="I362" s="263"/>
      <c r="J362" s="259"/>
      <c r="K362" s="259"/>
      <c r="L362" s="264"/>
      <c r="M362" s="265"/>
      <c r="N362" s="266"/>
      <c r="O362" s="266"/>
      <c r="P362" s="266"/>
      <c r="Q362" s="266"/>
      <c r="R362" s="266"/>
      <c r="S362" s="266"/>
      <c r="T362" s="267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8" t="s">
        <v>221</v>
      </c>
      <c r="AU362" s="268" t="s">
        <v>84</v>
      </c>
      <c r="AV362" s="14" t="s">
        <v>84</v>
      </c>
      <c r="AW362" s="14" t="s">
        <v>31</v>
      </c>
      <c r="AX362" s="14" t="s">
        <v>74</v>
      </c>
      <c r="AY362" s="268" t="s">
        <v>211</v>
      </c>
    </row>
    <row r="363" spans="1:51" s="14" customFormat="1" ht="12">
      <c r="A363" s="14"/>
      <c r="B363" s="258"/>
      <c r="C363" s="259"/>
      <c r="D363" s="249" t="s">
        <v>221</v>
      </c>
      <c r="E363" s="260" t="s">
        <v>1</v>
      </c>
      <c r="F363" s="261" t="s">
        <v>415</v>
      </c>
      <c r="G363" s="259"/>
      <c r="H363" s="262">
        <v>4.88</v>
      </c>
      <c r="I363" s="263"/>
      <c r="J363" s="259"/>
      <c r="K363" s="259"/>
      <c r="L363" s="264"/>
      <c r="M363" s="265"/>
      <c r="N363" s="266"/>
      <c r="O363" s="266"/>
      <c r="P363" s="266"/>
      <c r="Q363" s="266"/>
      <c r="R363" s="266"/>
      <c r="S363" s="266"/>
      <c r="T363" s="267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8" t="s">
        <v>221</v>
      </c>
      <c r="AU363" s="268" t="s">
        <v>84</v>
      </c>
      <c r="AV363" s="14" t="s">
        <v>84</v>
      </c>
      <c r="AW363" s="14" t="s">
        <v>31</v>
      </c>
      <c r="AX363" s="14" t="s">
        <v>74</v>
      </c>
      <c r="AY363" s="268" t="s">
        <v>211</v>
      </c>
    </row>
    <row r="364" spans="1:51" s="14" customFormat="1" ht="12">
      <c r="A364" s="14"/>
      <c r="B364" s="258"/>
      <c r="C364" s="259"/>
      <c r="D364" s="249" t="s">
        <v>221</v>
      </c>
      <c r="E364" s="260" t="s">
        <v>1</v>
      </c>
      <c r="F364" s="261" t="s">
        <v>416</v>
      </c>
      <c r="G364" s="259"/>
      <c r="H364" s="262">
        <v>3.58</v>
      </c>
      <c r="I364" s="263"/>
      <c r="J364" s="259"/>
      <c r="K364" s="259"/>
      <c r="L364" s="264"/>
      <c r="M364" s="265"/>
      <c r="N364" s="266"/>
      <c r="O364" s="266"/>
      <c r="P364" s="266"/>
      <c r="Q364" s="266"/>
      <c r="R364" s="266"/>
      <c r="S364" s="266"/>
      <c r="T364" s="26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8" t="s">
        <v>221</v>
      </c>
      <c r="AU364" s="268" t="s">
        <v>84</v>
      </c>
      <c r="AV364" s="14" t="s">
        <v>84</v>
      </c>
      <c r="AW364" s="14" t="s">
        <v>31</v>
      </c>
      <c r="AX364" s="14" t="s">
        <v>74</v>
      </c>
      <c r="AY364" s="268" t="s">
        <v>211</v>
      </c>
    </row>
    <row r="365" spans="1:51" s="14" customFormat="1" ht="12">
      <c r="A365" s="14"/>
      <c r="B365" s="258"/>
      <c r="C365" s="259"/>
      <c r="D365" s="249" t="s">
        <v>221</v>
      </c>
      <c r="E365" s="260" t="s">
        <v>1</v>
      </c>
      <c r="F365" s="261" t="s">
        <v>416</v>
      </c>
      <c r="G365" s="259"/>
      <c r="H365" s="262">
        <v>3.58</v>
      </c>
      <c r="I365" s="263"/>
      <c r="J365" s="259"/>
      <c r="K365" s="259"/>
      <c r="L365" s="264"/>
      <c r="M365" s="265"/>
      <c r="N365" s="266"/>
      <c r="O365" s="266"/>
      <c r="P365" s="266"/>
      <c r="Q365" s="266"/>
      <c r="R365" s="266"/>
      <c r="S365" s="266"/>
      <c r="T365" s="26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8" t="s">
        <v>221</v>
      </c>
      <c r="AU365" s="268" t="s">
        <v>84</v>
      </c>
      <c r="AV365" s="14" t="s">
        <v>84</v>
      </c>
      <c r="AW365" s="14" t="s">
        <v>31</v>
      </c>
      <c r="AX365" s="14" t="s">
        <v>74</v>
      </c>
      <c r="AY365" s="268" t="s">
        <v>211</v>
      </c>
    </row>
    <row r="366" spans="1:51" s="14" customFormat="1" ht="12">
      <c r="A366" s="14"/>
      <c r="B366" s="258"/>
      <c r="C366" s="259"/>
      <c r="D366" s="249" t="s">
        <v>221</v>
      </c>
      <c r="E366" s="260" t="s">
        <v>1</v>
      </c>
      <c r="F366" s="261" t="s">
        <v>417</v>
      </c>
      <c r="G366" s="259"/>
      <c r="H366" s="262">
        <v>6.3</v>
      </c>
      <c r="I366" s="263"/>
      <c r="J366" s="259"/>
      <c r="K366" s="259"/>
      <c r="L366" s="264"/>
      <c r="M366" s="265"/>
      <c r="N366" s="266"/>
      <c r="O366" s="266"/>
      <c r="P366" s="266"/>
      <c r="Q366" s="266"/>
      <c r="R366" s="266"/>
      <c r="S366" s="266"/>
      <c r="T366" s="267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8" t="s">
        <v>221</v>
      </c>
      <c r="AU366" s="268" t="s">
        <v>84</v>
      </c>
      <c r="AV366" s="14" t="s">
        <v>84</v>
      </c>
      <c r="AW366" s="14" t="s">
        <v>31</v>
      </c>
      <c r="AX366" s="14" t="s">
        <v>74</v>
      </c>
      <c r="AY366" s="268" t="s">
        <v>211</v>
      </c>
    </row>
    <row r="367" spans="1:51" s="14" customFormat="1" ht="12">
      <c r="A367" s="14"/>
      <c r="B367" s="258"/>
      <c r="C367" s="259"/>
      <c r="D367" s="249" t="s">
        <v>221</v>
      </c>
      <c r="E367" s="260" t="s">
        <v>1</v>
      </c>
      <c r="F367" s="261" t="s">
        <v>418</v>
      </c>
      <c r="G367" s="259"/>
      <c r="H367" s="262">
        <v>4</v>
      </c>
      <c r="I367" s="263"/>
      <c r="J367" s="259"/>
      <c r="K367" s="259"/>
      <c r="L367" s="264"/>
      <c r="M367" s="265"/>
      <c r="N367" s="266"/>
      <c r="O367" s="266"/>
      <c r="P367" s="266"/>
      <c r="Q367" s="266"/>
      <c r="R367" s="266"/>
      <c r="S367" s="266"/>
      <c r="T367" s="267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8" t="s">
        <v>221</v>
      </c>
      <c r="AU367" s="268" t="s">
        <v>84</v>
      </c>
      <c r="AV367" s="14" t="s">
        <v>84</v>
      </c>
      <c r="AW367" s="14" t="s">
        <v>31</v>
      </c>
      <c r="AX367" s="14" t="s">
        <v>74</v>
      </c>
      <c r="AY367" s="268" t="s">
        <v>211</v>
      </c>
    </row>
    <row r="368" spans="1:51" s="14" customFormat="1" ht="12">
      <c r="A368" s="14"/>
      <c r="B368" s="258"/>
      <c r="C368" s="259"/>
      <c r="D368" s="249" t="s">
        <v>221</v>
      </c>
      <c r="E368" s="260" t="s">
        <v>1</v>
      </c>
      <c r="F368" s="261" t="s">
        <v>419</v>
      </c>
      <c r="G368" s="259"/>
      <c r="H368" s="262">
        <v>4.32</v>
      </c>
      <c r="I368" s="263"/>
      <c r="J368" s="259"/>
      <c r="K368" s="259"/>
      <c r="L368" s="264"/>
      <c r="M368" s="265"/>
      <c r="N368" s="266"/>
      <c r="O368" s="266"/>
      <c r="P368" s="266"/>
      <c r="Q368" s="266"/>
      <c r="R368" s="266"/>
      <c r="S368" s="266"/>
      <c r="T368" s="26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8" t="s">
        <v>221</v>
      </c>
      <c r="AU368" s="268" t="s">
        <v>84</v>
      </c>
      <c r="AV368" s="14" t="s">
        <v>84</v>
      </c>
      <c r="AW368" s="14" t="s">
        <v>31</v>
      </c>
      <c r="AX368" s="14" t="s">
        <v>74</v>
      </c>
      <c r="AY368" s="268" t="s">
        <v>211</v>
      </c>
    </row>
    <row r="369" spans="1:51" s="15" customFormat="1" ht="12">
      <c r="A369" s="15"/>
      <c r="B369" s="269"/>
      <c r="C369" s="270"/>
      <c r="D369" s="249" t="s">
        <v>221</v>
      </c>
      <c r="E369" s="271" t="s">
        <v>1</v>
      </c>
      <c r="F369" s="272" t="s">
        <v>225</v>
      </c>
      <c r="G369" s="270"/>
      <c r="H369" s="273">
        <v>254.22</v>
      </c>
      <c r="I369" s="274"/>
      <c r="J369" s="270"/>
      <c r="K369" s="270"/>
      <c r="L369" s="275"/>
      <c r="M369" s="276"/>
      <c r="N369" s="277"/>
      <c r="O369" s="277"/>
      <c r="P369" s="277"/>
      <c r="Q369" s="277"/>
      <c r="R369" s="277"/>
      <c r="S369" s="277"/>
      <c r="T369" s="278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79" t="s">
        <v>221</v>
      </c>
      <c r="AU369" s="279" t="s">
        <v>84</v>
      </c>
      <c r="AV369" s="15" t="s">
        <v>217</v>
      </c>
      <c r="AW369" s="15" t="s">
        <v>31</v>
      </c>
      <c r="AX369" s="15" t="s">
        <v>82</v>
      </c>
      <c r="AY369" s="279" t="s">
        <v>211</v>
      </c>
    </row>
    <row r="370" spans="1:65" s="2" customFormat="1" ht="24.15" customHeight="1">
      <c r="A370" s="38"/>
      <c r="B370" s="39"/>
      <c r="C370" s="228" t="s">
        <v>420</v>
      </c>
      <c r="D370" s="228" t="s">
        <v>213</v>
      </c>
      <c r="E370" s="229" t="s">
        <v>421</v>
      </c>
      <c r="F370" s="230" t="s">
        <v>422</v>
      </c>
      <c r="G370" s="231" t="s">
        <v>216</v>
      </c>
      <c r="H370" s="232">
        <v>0.432</v>
      </c>
      <c r="I370" s="233"/>
      <c r="J370" s="234">
        <f>ROUND(I370*H370,2)</f>
        <v>0</v>
      </c>
      <c r="K370" s="235"/>
      <c r="L370" s="44"/>
      <c r="M370" s="236" t="s">
        <v>1</v>
      </c>
      <c r="N370" s="237" t="s">
        <v>39</v>
      </c>
      <c r="O370" s="91"/>
      <c r="P370" s="238">
        <f>O370*H370</f>
        <v>0</v>
      </c>
      <c r="Q370" s="238">
        <v>2.25634</v>
      </c>
      <c r="R370" s="238">
        <f>Q370*H370</f>
        <v>0.9747388799999999</v>
      </c>
      <c r="S370" s="238">
        <v>0</v>
      </c>
      <c r="T370" s="239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40" t="s">
        <v>217</v>
      </c>
      <c r="AT370" s="240" t="s">
        <v>213</v>
      </c>
      <c r="AU370" s="240" t="s">
        <v>84</v>
      </c>
      <c r="AY370" s="17" t="s">
        <v>211</v>
      </c>
      <c r="BE370" s="241">
        <f>IF(N370="základní",J370,0)</f>
        <v>0</v>
      </c>
      <c r="BF370" s="241">
        <f>IF(N370="snížená",J370,0)</f>
        <v>0</v>
      </c>
      <c r="BG370" s="241">
        <f>IF(N370="zákl. přenesená",J370,0)</f>
        <v>0</v>
      </c>
      <c r="BH370" s="241">
        <f>IF(N370="sníž. přenesená",J370,0)</f>
        <v>0</v>
      </c>
      <c r="BI370" s="241">
        <f>IF(N370="nulová",J370,0)</f>
        <v>0</v>
      </c>
      <c r="BJ370" s="17" t="s">
        <v>82</v>
      </c>
      <c r="BK370" s="241">
        <f>ROUND(I370*H370,2)</f>
        <v>0</v>
      </c>
      <c r="BL370" s="17" t="s">
        <v>217</v>
      </c>
      <c r="BM370" s="240" t="s">
        <v>423</v>
      </c>
    </row>
    <row r="371" spans="1:51" s="13" customFormat="1" ht="12">
      <c r="A371" s="13"/>
      <c r="B371" s="247"/>
      <c r="C371" s="248"/>
      <c r="D371" s="249" t="s">
        <v>221</v>
      </c>
      <c r="E371" s="250" t="s">
        <v>1</v>
      </c>
      <c r="F371" s="251" t="s">
        <v>424</v>
      </c>
      <c r="G371" s="248"/>
      <c r="H371" s="250" t="s">
        <v>1</v>
      </c>
      <c r="I371" s="252"/>
      <c r="J371" s="248"/>
      <c r="K371" s="248"/>
      <c r="L371" s="253"/>
      <c r="M371" s="254"/>
      <c r="N371" s="255"/>
      <c r="O371" s="255"/>
      <c r="P371" s="255"/>
      <c r="Q371" s="255"/>
      <c r="R371" s="255"/>
      <c r="S371" s="255"/>
      <c r="T371" s="25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7" t="s">
        <v>221</v>
      </c>
      <c r="AU371" s="257" t="s">
        <v>84</v>
      </c>
      <c r="AV371" s="13" t="s">
        <v>82</v>
      </c>
      <c r="AW371" s="13" t="s">
        <v>31</v>
      </c>
      <c r="AX371" s="13" t="s">
        <v>74</v>
      </c>
      <c r="AY371" s="257" t="s">
        <v>211</v>
      </c>
    </row>
    <row r="372" spans="1:51" s="13" customFormat="1" ht="12">
      <c r="A372" s="13"/>
      <c r="B372" s="247"/>
      <c r="C372" s="248"/>
      <c r="D372" s="249" t="s">
        <v>221</v>
      </c>
      <c r="E372" s="250" t="s">
        <v>1</v>
      </c>
      <c r="F372" s="251" t="s">
        <v>223</v>
      </c>
      <c r="G372" s="248"/>
      <c r="H372" s="250" t="s">
        <v>1</v>
      </c>
      <c r="I372" s="252"/>
      <c r="J372" s="248"/>
      <c r="K372" s="248"/>
      <c r="L372" s="253"/>
      <c r="M372" s="254"/>
      <c r="N372" s="255"/>
      <c r="O372" s="255"/>
      <c r="P372" s="255"/>
      <c r="Q372" s="255"/>
      <c r="R372" s="255"/>
      <c r="S372" s="255"/>
      <c r="T372" s="25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7" t="s">
        <v>221</v>
      </c>
      <c r="AU372" s="257" t="s">
        <v>84</v>
      </c>
      <c r="AV372" s="13" t="s">
        <v>82</v>
      </c>
      <c r="AW372" s="13" t="s">
        <v>31</v>
      </c>
      <c r="AX372" s="13" t="s">
        <v>74</v>
      </c>
      <c r="AY372" s="257" t="s">
        <v>211</v>
      </c>
    </row>
    <row r="373" spans="1:51" s="14" customFormat="1" ht="12">
      <c r="A373" s="14"/>
      <c r="B373" s="258"/>
      <c r="C373" s="259"/>
      <c r="D373" s="249" t="s">
        <v>221</v>
      </c>
      <c r="E373" s="260" t="s">
        <v>1</v>
      </c>
      <c r="F373" s="261" t="s">
        <v>425</v>
      </c>
      <c r="G373" s="259"/>
      <c r="H373" s="262">
        <v>0.432</v>
      </c>
      <c r="I373" s="263"/>
      <c r="J373" s="259"/>
      <c r="K373" s="259"/>
      <c r="L373" s="264"/>
      <c r="M373" s="265"/>
      <c r="N373" s="266"/>
      <c r="O373" s="266"/>
      <c r="P373" s="266"/>
      <c r="Q373" s="266"/>
      <c r="R373" s="266"/>
      <c r="S373" s="266"/>
      <c r="T373" s="267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8" t="s">
        <v>221</v>
      </c>
      <c r="AU373" s="268" t="s">
        <v>84</v>
      </c>
      <c r="AV373" s="14" t="s">
        <v>84</v>
      </c>
      <c r="AW373" s="14" t="s">
        <v>31</v>
      </c>
      <c r="AX373" s="14" t="s">
        <v>74</v>
      </c>
      <c r="AY373" s="268" t="s">
        <v>211</v>
      </c>
    </row>
    <row r="374" spans="1:51" s="15" customFormat="1" ht="12">
      <c r="A374" s="15"/>
      <c r="B374" s="269"/>
      <c r="C374" s="270"/>
      <c r="D374" s="249" t="s">
        <v>221</v>
      </c>
      <c r="E374" s="271" t="s">
        <v>1</v>
      </c>
      <c r="F374" s="272" t="s">
        <v>225</v>
      </c>
      <c r="G374" s="270"/>
      <c r="H374" s="273">
        <v>0.432</v>
      </c>
      <c r="I374" s="274"/>
      <c r="J374" s="270"/>
      <c r="K374" s="270"/>
      <c r="L374" s="275"/>
      <c r="M374" s="276"/>
      <c r="N374" s="277"/>
      <c r="O374" s="277"/>
      <c r="P374" s="277"/>
      <c r="Q374" s="277"/>
      <c r="R374" s="277"/>
      <c r="S374" s="277"/>
      <c r="T374" s="278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79" t="s">
        <v>221</v>
      </c>
      <c r="AU374" s="279" t="s">
        <v>84</v>
      </c>
      <c r="AV374" s="15" t="s">
        <v>217</v>
      </c>
      <c r="AW374" s="15" t="s">
        <v>31</v>
      </c>
      <c r="AX374" s="15" t="s">
        <v>82</v>
      </c>
      <c r="AY374" s="279" t="s">
        <v>211</v>
      </c>
    </row>
    <row r="375" spans="1:65" s="2" customFormat="1" ht="16.5" customHeight="1">
      <c r="A375" s="38"/>
      <c r="B375" s="39"/>
      <c r="C375" s="228" t="s">
        <v>426</v>
      </c>
      <c r="D375" s="228" t="s">
        <v>213</v>
      </c>
      <c r="E375" s="229" t="s">
        <v>427</v>
      </c>
      <c r="F375" s="230" t="s">
        <v>428</v>
      </c>
      <c r="G375" s="231" t="s">
        <v>247</v>
      </c>
      <c r="H375" s="232">
        <v>0.02</v>
      </c>
      <c r="I375" s="233"/>
      <c r="J375" s="234">
        <f>ROUND(I375*H375,2)</f>
        <v>0</v>
      </c>
      <c r="K375" s="235"/>
      <c r="L375" s="44"/>
      <c r="M375" s="236" t="s">
        <v>1</v>
      </c>
      <c r="N375" s="237" t="s">
        <v>39</v>
      </c>
      <c r="O375" s="91"/>
      <c r="P375" s="238">
        <f>O375*H375</f>
        <v>0</v>
      </c>
      <c r="Q375" s="238">
        <v>1.06277</v>
      </c>
      <c r="R375" s="238">
        <f>Q375*H375</f>
        <v>0.0212554</v>
      </c>
      <c r="S375" s="238">
        <v>0</v>
      </c>
      <c r="T375" s="239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40" t="s">
        <v>217</v>
      </c>
      <c r="AT375" s="240" t="s">
        <v>213</v>
      </c>
      <c r="AU375" s="240" t="s">
        <v>84</v>
      </c>
      <c r="AY375" s="17" t="s">
        <v>211</v>
      </c>
      <c r="BE375" s="241">
        <f>IF(N375="základní",J375,0)</f>
        <v>0</v>
      </c>
      <c r="BF375" s="241">
        <f>IF(N375="snížená",J375,0)</f>
        <v>0</v>
      </c>
      <c r="BG375" s="241">
        <f>IF(N375="zákl. přenesená",J375,0)</f>
        <v>0</v>
      </c>
      <c r="BH375" s="241">
        <f>IF(N375="sníž. přenesená",J375,0)</f>
        <v>0</v>
      </c>
      <c r="BI375" s="241">
        <f>IF(N375="nulová",J375,0)</f>
        <v>0</v>
      </c>
      <c r="BJ375" s="17" t="s">
        <v>82</v>
      </c>
      <c r="BK375" s="241">
        <f>ROUND(I375*H375,2)</f>
        <v>0</v>
      </c>
      <c r="BL375" s="17" t="s">
        <v>217</v>
      </c>
      <c r="BM375" s="240" t="s">
        <v>429</v>
      </c>
    </row>
    <row r="376" spans="1:51" s="13" customFormat="1" ht="12">
      <c r="A376" s="13"/>
      <c r="B376" s="247"/>
      <c r="C376" s="248"/>
      <c r="D376" s="249" t="s">
        <v>221</v>
      </c>
      <c r="E376" s="250" t="s">
        <v>1</v>
      </c>
      <c r="F376" s="251" t="s">
        <v>424</v>
      </c>
      <c r="G376" s="248"/>
      <c r="H376" s="250" t="s">
        <v>1</v>
      </c>
      <c r="I376" s="252"/>
      <c r="J376" s="248"/>
      <c r="K376" s="248"/>
      <c r="L376" s="253"/>
      <c r="M376" s="254"/>
      <c r="N376" s="255"/>
      <c r="O376" s="255"/>
      <c r="P376" s="255"/>
      <c r="Q376" s="255"/>
      <c r="R376" s="255"/>
      <c r="S376" s="255"/>
      <c r="T376" s="25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7" t="s">
        <v>221</v>
      </c>
      <c r="AU376" s="257" t="s">
        <v>84</v>
      </c>
      <c r="AV376" s="13" t="s">
        <v>82</v>
      </c>
      <c r="AW376" s="13" t="s">
        <v>31</v>
      </c>
      <c r="AX376" s="13" t="s">
        <v>74</v>
      </c>
      <c r="AY376" s="257" t="s">
        <v>211</v>
      </c>
    </row>
    <row r="377" spans="1:51" s="13" customFormat="1" ht="12">
      <c r="A377" s="13"/>
      <c r="B377" s="247"/>
      <c r="C377" s="248"/>
      <c r="D377" s="249" t="s">
        <v>221</v>
      </c>
      <c r="E377" s="250" t="s">
        <v>1</v>
      </c>
      <c r="F377" s="251" t="s">
        <v>430</v>
      </c>
      <c r="G377" s="248"/>
      <c r="H377" s="250" t="s">
        <v>1</v>
      </c>
      <c r="I377" s="252"/>
      <c r="J377" s="248"/>
      <c r="K377" s="248"/>
      <c r="L377" s="253"/>
      <c r="M377" s="254"/>
      <c r="N377" s="255"/>
      <c r="O377" s="255"/>
      <c r="P377" s="255"/>
      <c r="Q377" s="255"/>
      <c r="R377" s="255"/>
      <c r="S377" s="255"/>
      <c r="T377" s="25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7" t="s">
        <v>221</v>
      </c>
      <c r="AU377" s="257" t="s">
        <v>84</v>
      </c>
      <c r="AV377" s="13" t="s">
        <v>82</v>
      </c>
      <c r="AW377" s="13" t="s">
        <v>31</v>
      </c>
      <c r="AX377" s="13" t="s">
        <v>74</v>
      </c>
      <c r="AY377" s="257" t="s">
        <v>211</v>
      </c>
    </row>
    <row r="378" spans="1:51" s="13" customFormat="1" ht="12">
      <c r="A378" s="13"/>
      <c r="B378" s="247"/>
      <c r="C378" s="248"/>
      <c r="D378" s="249" t="s">
        <v>221</v>
      </c>
      <c r="E378" s="250" t="s">
        <v>1</v>
      </c>
      <c r="F378" s="251" t="s">
        <v>223</v>
      </c>
      <c r="G378" s="248"/>
      <c r="H378" s="250" t="s">
        <v>1</v>
      </c>
      <c r="I378" s="252"/>
      <c r="J378" s="248"/>
      <c r="K378" s="248"/>
      <c r="L378" s="253"/>
      <c r="M378" s="254"/>
      <c r="N378" s="255"/>
      <c r="O378" s="255"/>
      <c r="P378" s="255"/>
      <c r="Q378" s="255"/>
      <c r="R378" s="255"/>
      <c r="S378" s="255"/>
      <c r="T378" s="25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7" t="s">
        <v>221</v>
      </c>
      <c r="AU378" s="257" t="s">
        <v>84</v>
      </c>
      <c r="AV378" s="13" t="s">
        <v>82</v>
      </c>
      <c r="AW378" s="13" t="s">
        <v>31</v>
      </c>
      <c r="AX378" s="13" t="s">
        <v>74</v>
      </c>
      <c r="AY378" s="257" t="s">
        <v>211</v>
      </c>
    </row>
    <row r="379" spans="1:51" s="14" customFormat="1" ht="12">
      <c r="A379" s="14"/>
      <c r="B379" s="258"/>
      <c r="C379" s="259"/>
      <c r="D379" s="249" t="s">
        <v>221</v>
      </c>
      <c r="E379" s="260" t="s">
        <v>1</v>
      </c>
      <c r="F379" s="261" t="s">
        <v>431</v>
      </c>
      <c r="G379" s="259"/>
      <c r="H379" s="262">
        <v>0.02</v>
      </c>
      <c r="I379" s="263"/>
      <c r="J379" s="259"/>
      <c r="K379" s="259"/>
      <c r="L379" s="264"/>
      <c r="M379" s="265"/>
      <c r="N379" s="266"/>
      <c r="O379" s="266"/>
      <c r="P379" s="266"/>
      <c r="Q379" s="266"/>
      <c r="R379" s="266"/>
      <c r="S379" s="266"/>
      <c r="T379" s="267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8" t="s">
        <v>221</v>
      </c>
      <c r="AU379" s="268" t="s">
        <v>84</v>
      </c>
      <c r="AV379" s="14" t="s">
        <v>84</v>
      </c>
      <c r="AW379" s="14" t="s">
        <v>31</v>
      </c>
      <c r="AX379" s="14" t="s">
        <v>74</v>
      </c>
      <c r="AY379" s="268" t="s">
        <v>211</v>
      </c>
    </row>
    <row r="380" spans="1:51" s="15" customFormat="1" ht="12">
      <c r="A380" s="15"/>
      <c r="B380" s="269"/>
      <c r="C380" s="270"/>
      <c r="D380" s="249" t="s">
        <v>221</v>
      </c>
      <c r="E380" s="271" t="s">
        <v>1</v>
      </c>
      <c r="F380" s="272" t="s">
        <v>225</v>
      </c>
      <c r="G380" s="270"/>
      <c r="H380" s="273">
        <v>0.02</v>
      </c>
      <c r="I380" s="274"/>
      <c r="J380" s="270"/>
      <c r="K380" s="270"/>
      <c r="L380" s="275"/>
      <c r="M380" s="276"/>
      <c r="N380" s="277"/>
      <c r="O380" s="277"/>
      <c r="P380" s="277"/>
      <c r="Q380" s="277"/>
      <c r="R380" s="277"/>
      <c r="S380" s="277"/>
      <c r="T380" s="278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79" t="s">
        <v>221</v>
      </c>
      <c r="AU380" s="279" t="s">
        <v>84</v>
      </c>
      <c r="AV380" s="15" t="s">
        <v>217</v>
      </c>
      <c r="AW380" s="15" t="s">
        <v>31</v>
      </c>
      <c r="AX380" s="15" t="s">
        <v>82</v>
      </c>
      <c r="AY380" s="279" t="s">
        <v>211</v>
      </c>
    </row>
    <row r="381" spans="1:65" s="2" customFormat="1" ht="21.75" customHeight="1">
      <c r="A381" s="38"/>
      <c r="B381" s="39"/>
      <c r="C381" s="228" t="s">
        <v>432</v>
      </c>
      <c r="D381" s="228" t="s">
        <v>213</v>
      </c>
      <c r="E381" s="229" t="s">
        <v>433</v>
      </c>
      <c r="F381" s="230" t="s">
        <v>434</v>
      </c>
      <c r="G381" s="231" t="s">
        <v>292</v>
      </c>
      <c r="H381" s="232">
        <v>36.34</v>
      </c>
      <c r="I381" s="233"/>
      <c r="J381" s="234">
        <f>ROUND(I381*H381,2)</f>
        <v>0</v>
      </c>
      <c r="K381" s="235"/>
      <c r="L381" s="44"/>
      <c r="M381" s="236" t="s">
        <v>1</v>
      </c>
      <c r="N381" s="237" t="s">
        <v>39</v>
      </c>
      <c r="O381" s="91"/>
      <c r="P381" s="238">
        <f>O381*H381</f>
        <v>0</v>
      </c>
      <c r="Q381" s="238">
        <v>0.11</v>
      </c>
      <c r="R381" s="238">
        <f>Q381*H381</f>
        <v>3.9974000000000003</v>
      </c>
      <c r="S381" s="238">
        <v>0</v>
      </c>
      <c r="T381" s="239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40" t="s">
        <v>217</v>
      </c>
      <c r="AT381" s="240" t="s">
        <v>213</v>
      </c>
      <c r="AU381" s="240" t="s">
        <v>84</v>
      </c>
      <c r="AY381" s="17" t="s">
        <v>211</v>
      </c>
      <c r="BE381" s="241">
        <f>IF(N381="základní",J381,0)</f>
        <v>0</v>
      </c>
      <c r="BF381" s="241">
        <f>IF(N381="snížená",J381,0)</f>
        <v>0</v>
      </c>
      <c r="BG381" s="241">
        <f>IF(N381="zákl. přenesená",J381,0)</f>
        <v>0</v>
      </c>
      <c r="BH381" s="241">
        <f>IF(N381="sníž. přenesená",J381,0)</f>
        <v>0</v>
      </c>
      <c r="BI381" s="241">
        <f>IF(N381="nulová",J381,0)</f>
        <v>0</v>
      </c>
      <c r="BJ381" s="17" t="s">
        <v>82</v>
      </c>
      <c r="BK381" s="241">
        <f>ROUND(I381*H381,2)</f>
        <v>0</v>
      </c>
      <c r="BL381" s="17" t="s">
        <v>217</v>
      </c>
      <c r="BM381" s="240" t="s">
        <v>435</v>
      </c>
    </row>
    <row r="382" spans="1:51" s="13" customFormat="1" ht="12">
      <c r="A382" s="13"/>
      <c r="B382" s="247"/>
      <c r="C382" s="248"/>
      <c r="D382" s="249" t="s">
        <v>221</v>
      </c>
      <c r="E382" s="250" t="s">
        <v>1</v>
      </c>
      <c r="F382" s="251" t="s">
        <v>223</v>
      </c>
      <c r="G382" s="248"/>
      <c r="H382" s="250" t="s">
        <v>1</v>
      </c>
      <c r="I382" s="252"/>
      <c r="J382" s="248"/>
      <c r="K382" s="248"/>
      <c r="L382" s="253"/>
      <c r="M382" s="254"/>
      <c r="N382" s="255"/>
      <c r="O382" s="255"/>
      <c r="P382" s="255"/>
      <c r="Q382" s="255"/>
      <c r="R382" s="255"/>
      <c r="S382" s="255"/>
      <c r="T382" s="25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7" t="s">
        <v>221</v>
      </c>
      <c r="AU382" s="257" t="s">
        <v>84</v>
      </c>
      <c r="AV382" s="13" t="s">
        <v>82</v>
      </c>
      <c r="AW382" s="13" t="s">
        <v>31</v>
      </c>
      <c r="AX382" s="13" t="s">
        <v>74</v>
      </c>
      <c r="AY382" s="257" t="s">
        <v>211</v>
      </c>
    </row>
    <row r="383" spans="1:51" s="14" customFormat="1" ht="12">
      <c r="A383" s="14"/>
      <c r="B383" s="258"/>
      <c r="C383" s="259"/>
      <c r="D383" s="249" t="s">
        <v>221</v>
      </c>
      <c r="E383" s="260" t="s">
        <v>1</v>
      </c>
      <c r="F383" s="261" t="s">
        <v>436</v>
      </c>
      <c r="G383" s="259"/>
      <c r="H383" s="262">
        <v>15.2</v>
      </c>
      <c r="I383" s="263"/>
      <c r="J383" s="259"/>
      <c r="K383" s="259"/>
      <c r="L383" s="264"/>
      <c r="M383" s="265"/>
      <c r="N383" s="266"/>
      <c r="O383" s="266"/>
      <c r="P383" s="266"/>
      <c r="Q383" s="266"/>
      <c r="R383" s="266"/>
      <c r="S383" s="266"/>
      <c r="T383" s="26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8" t="s">
        <v>221</v>
      </c>
      <c r="AU383" s="268" t="s">
        <v>84</v>
      </c>
      <c r="AV383" s="14" t="s">
        <v>84</v>
      </c>
      <c r="AW383" s="14" t="s">
        <v>31</v>
      </c>
      <c r="AX383" s="14" t="s">
        <v>74</v>
      </c>
      <c r="AY383" s="268" t="s">
        <v>211</v>
      </c>
    </row>
    <row r="384" spans="1:51" s="14" customFormat="1" ht="12">
      <c r="A384" s="14"/>
      <c r="B384" s="258"/>
      <c r="C384" s="259"/>
      <c r="D384" s="249" t="s">
        <v>221</v>
      </c>
      <c r="E384" s="260" t="s">
        <v>1</v>
      </c>
      <c r="F384" s="261" t="s">
        <v>437</v>
      </c>
      <c r="G384" s="259"/>
      <c r="H384" s="262">
        <v>3.3</v>
      </c>
      <c r="I384" s="263"/>
      <c r="J384" s="259"/>
      <c r="K384" s="259"/>
      <c r="L384" s="264"/>
      <c r="M384" s="265"/>
      <c r="N384" s="266"/>
      <c r="O384" s="266"/>
      <c r="P384" s="266"/>
      <c r="Q384" s="266"/>
      <c r="R384" s="266"/>
      <c r="S384" s="266"/>
      <c r="T384" s="267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8" t="s">
        <v>221</v>
      </c>
      <c r="AU384" s="268" t="s">
        <v>84</v>
      </c>
      <c r="AV384" s="14" t="s">
        <v>84</v>
      </c>
      <c r="AW384" s="14" t="s">
        <v>31</v>
      </c>
      <c r="AX384" s="14" t="s">
        <v>74</v>
      </c>
      <c r="AY384" s="268" t="s">
        <v>211</v>
      </c>
    </row>
    <row r="385" spans="1:51" s="14" customFormat="1" ht="12">
      <c r="A385" s="14"/>
      <c r="B385" s="258"/>
      <c r="C385" s="259"/>
      <c r="D385" s="249" t="s">
        <v>221</v>
      </c>
      <c r="E385" s="260" t="s">
        <v>1</v>
      </c>
      <c r="F385" s="261" t="s">
        <v>438</v>
      </c>
      <c r="G385" s="259"/>
      <c r="H385" s="262">
        <v>13.6</v>
      </c>
      <c r="I385" s="263"/>
      <c r="J385" s="259"/>
      <c r="K385" s="259"/>
      <c r="L385" s="264"/>
      <c r="M385" s="265"/>
      <c r="N385" s="266"/>
      <c r="O385" s="266"/>
      <c r="P385" s="266"/>
      <c r="Q385" s="266"/>
      <c r="R385" s="266"/>
      <c r="S385" s="266"/>
      <c r="T385" s="267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8" t="s">
        <v>221</v>
      </c>
      <c r="AU385" s="268" t="s">
        <v>84</v>
      </c>
      <c r="AV385" s="14" t="s">
        <v>84</v>
      </c>
      <c r="AW385" s="14" t="s">
        <v>31</v>
      </c>
      <c r="AX385" s="14" t="s">
        <v>74</v>
      </c>
      <c r="AY385" s="268" t="s">
        <v>211</v>
      </c>
    </row>
    <row r="386" spans="1:51" s="14" customFormat="1" ht="12">
      <c r="A386" s="14"/>
      <c r="B386" s="258"/>
      <c r="C386" s="259"/>
      <c r="D386" s="249" t="s">
        <v>221</v>
      </c>
      <c r="E386" s="260" t="s">
        <v>1</v>
      </c>
      <c r="F386" s="261" t="s">
        <v>439</v>
      </c>
      <c r="G386" s="259"/>
      <c r="H386" s="262">
        <v>4.24</v>
      </c>
      <c r="I386" s="263"/>
      <c r="J386" s="259"/>
      <c r="K386" s="259"/>
      <c r="L386" s="264"/>
      <c r="M386" s="265"/>
      <c r="N386" s="266"/>
      <c r="O386" s="266"/>
      <c r="P386" s="266"/>
      <c r="Q386" s="266"/>
      <c r="R386" s="266"/>
      <c r="S386" s="266"/>
      <c r="T386" s="267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8" t="s">
        <v>221</v>
      </c>
      <c r="AU386" s="268" t="s">
        <v>84</v>
      </c>
      <c r="AV386" s="14" t="s">
        <v>84</v>
      </c>
      <c r="AW386" s="14" t="s">
        <v>31</v>
      </c>
      <c r="AX386" s="14" t="s">
        <v>74</v>
      </c>
      <c r="AY386" s="268" t="s">
        <v>211</v>
      </c>
    </row>
    <row r="387" spans="1:51" s="15" customFormat="1" ht="12">
      <c r="A387" s="15"/>
      <c r="B387" s="269"/>
      <c r="C387" s="270"/>
      <c r="D387" s="249" t="s">
        <v>221</v>
      </c>
      <c r="E387" s="271" t="s">
        <v>1</v>
      </c>
      <c r="F387" s="272" t="s">
        <v>225</v>
      </c>
      <c r="G387" s="270"/>
      <c r="H387" s="273">
        <v>36.34</v>
      </c>
      <c r="I387" s="274"/>
      <c r="J387" s="270"/>
      <c r="K387" s="270"/>
      <c r="L387" s="275"/>
      <c r="M387" s="276"/>
      <c r="N387" s="277"/>
      <c r="O387" s="277"/>
      <c r="P387" s="277"/>
      <c r="Q387" s="277"/>
      <c r="R387" s="277"/>
      <c r="S387" s="277"/>
      <c r="T387" s="278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79" t="s">
        <v>221</v>
      </c>
      <c r="AU387" s="279" t="s">
        <v>84</v>
      </c>
      <c r="AV387" s="15" t="s">
        <v>217</v>
      </c>
      <c r="AW387" s="15" t="s">
        <v>31</v>
      </c>
      <c r="AX387" s="15" t="s">
        <v>82</v>
      </c>
      <c r="AY387" s="279" t="s">
        <v>211</v>
      </c>
    </row>
    <row r="388" spans="1:65" s="2" customFormat="1" ht="16.5" customHeight="1">
      <c r="A388" s="38"/>
      <c r="B388" s="39"/>
      <c r="C388" s="228" t="s">
        <v>440</v>
      </c>
      <c r="D388" s="228" t="s">
        <v>213</v>
      </c>
      <c r="E388" s="229" t="s">
        <v>441</v>
      </c>
      <c r="F388" s="230" t="s">
        <v>442</v>
      </c>
      <c r="G388" s="231" t="s">
        <v>292</v>
      </c>
      <c r="H388" s="232">
        <v>36.34</v>
      </c>
      <c r="I388" s="233"/>
      <c r="J388" s="234">
        <f>ROUND(I388*H388,2)</f>
        <v>0</v>
      </c>
      <c r="K388" s="235"/>
      <c r="L388" s="44"/>
      <c r="M388" s="236" t="s">
        <v>1</v>
      </c>
      <c r="N388" s="237" t="s">
        <v>39</v>
      </c>
      <c r="O388" s="91"/>
      <c r="P388" s="238">
        <f>O388*H388</f>
        <v>0</v>
      </c>
      <c r="Q388" s="238">
        <v>0.00013</v>
      </c>
      <c r="R388" s="238">
        <f>Q388*H388</f>
        <v>0.0047242000000000004</v>
      </c>
      <c r="S388" s="238">
        <v>0</v>
      </c>
      <c r="T388" s="239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40" t="s">
        <v>217</v>
      </c>
      <c r="AT388" s="240" t="s">
        <v>213</v>
      </c>
      <c r="AU388" s="240" t="s">
        <v>84</v>
      </c>
      <c r="AY388" s="17" t="s">
        <v>211</v>
      </c>
      <c r="BE388" s="241">
        <f>IF(N388="základní",J388,0)</f>
        <v>0</v>
      </c>
      <c r="BF388" s="241">
        <f>IF(N388="snížená",J388,0)</f>
        <v>0</v>
      </c>
      <c r="BG388" s="241">
        <f>IF(N388="zákl. přenesená",J388,0)</f>
        <v>0</v>
      </c>
      <c r="BH388" s="241">
        <f>IF(N388="sníž. přenesená",J388,0)</f>
        <v>0</v>
      </c>
      <c r="BI388" s="241">
        <f>IF(N388="nulová",J388,0)</f>
        <v>0</v>
      </c>
      <c r="BJ388" s="17" t="s">
        <v>82</v>
      </c>
      <c r="BK388" s="241">
        <f>ROUND(I388*H388,2)</f>
        <v>0</v>
      </c>
      <c r="BL388" s="17" t="s">
        <v>217</v>
      </c>
      <c r="BM388" s="240" t="s">
        <v>443</v>
      </c>
    </row>
    <row r="389" spans="1:51" s="13" customFormat="1" ht="12">
      <c r="A389" s="13"/>
      <c r="B389" s="247"/>
      <c r="C389" s="248"/>
      <c r="D389" s="249" t="s">
        <v>221</v>
      </c>
      <c r="E389" s="250" t="s">
        <v>1</v>
      </c>
      <c r="F389" s="251" t="s">
        <v>223</v>
      </c>
      <c r="G389" s="248"/>
      <c r="H389" s="250" t="s">
        <v>1</v>
      </c>
      <c r="I389" s="252"/>
      <c r="J389" s="248"/>
      <c r="K389" s="248"/>
      <c r="L389" s="253"/>
      <c r="M389" s="254"/>
      <c r="N389" s="255"/>
      <c r="O389" s="255"/>
      <c r="P389" s="255"/>
      <c r="Q389" s="255"/>
      <c r="R389" s="255"/>
      <c r="S389" s="255"/>
      <c r="T389" s="256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7" t="s">
        <v>221</v>
      </c>
      <c r="AU389" s="257" t="s">
        <v>84</v>
      </c>
      <c r="AV389" s="13" t="s">
        <v>82</v>
      </c>
      <c r="AW389" s="13" t="s">
        <v>31</v>
      </c>
      <c r="AX389" s="13" t="s">
        <v>74</v>
      </c>
      <c r="AY389" s="257" t="s">
        <v>211</v>
      </c>
    </row>
    <row r="390" spans="1:51" s="14" customFormat="1" ht="12">
      <c r="A390" s="14"/>
      <c r="B390" s="258"/>
      <c r="C390" s="259"/>
      <c r="D390" s="249" t="s">
        <v>221</v>
      </c>
      <c r="E390" s="260" t="s">
        <v>1</v>
      </c>
      <c r="F390" s="261" t="s">
        <v>436</v>
      </c>
      <c r="G390" s="259"/>
      <c r="H390" s="262">
        <v>15.2</v>
      </c>
      <c r="I390" s="263"/>
      <c r="J390" s="259"/>
      <c r="K390" s="259"/>
      <c r="L390" s="264"/>
      <c r="M390" s="265"/>
      <c r="N390" s="266"/>
      <c r="O390" s="266"/>
      <c r="P390" s="266"/>
      <c r="Q390" s="266"/>
      <c r="R390" s="266"/>
      <c r="S390" s="266"/>
      <c r="T390" s="267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8" t="s">
        <v>221</v>
      </c>
      <c r="AU390" s="268" t="s">
        <v>84</v>
      </c>
      <c r="AV390" s="14" t="s">
        <v>84</v>
      </c>
      <c r="AW390" s="14" t="s">
        <v>31</v>
      </c>
      <c r="AX390" s="14" t="s">
        <v>74</v>
      </c>
      <c r="AY390" s="268" t="s">
        <v>211</v>
      </c>
    </row>
    <row r="391" spans="1:51" s="14" customFormat="1" ht="12">
      <c r="A391" s="14"/>
      <c r="B391" s="258"/>
      <c r="C391" s="259"/>
      <c r="D391" s="249" t="s">
        <v>221</v>
      </c>
      <c r="E391" s="260" t="s">
        <v>1</v>
      </c>
      <c r="F391" s="261" t="s">
        <v>437</v>
      </c>
      <c r="G391" s="259"/>
      <c r="H391" s="262">
        <v>3.3</v>
      </c>
      <c r="I391" s="263"/>
      <c r="J391" s="259"/>
      <c r="K391" s="259"/>
      <c r="L391" s="264"/>
      <c r="M391" s="265"/>
      <c r="N391" s="266"/>
      <c r="O391" s="266"/>
      <c r="P391" s="266"/>
      <c r="Q391" s="266"/>
      <c r="R391" s="266"/>
      <c r="S391" s="266"/>
      <c r="T391" s="267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8" t="s">
        <v>221</v>
      </c>
      <c r="AU391" s="268" t="s">
        <v>84</v>
      </c>
      <c r="AV391" s="14" t="s">
        <v>84</v>
      </c>
      <c r="AW391" s="14" t="s">
        <v>31</v>
      </c>
      <c r="AX391" s="14" t="s">
        <v>74</v>
      </c>
      <c r="AY391" s="268" t="s">
        <v>211</v>
      </c>
    </row>
    <row r="392" spans="1:51" s="14" customFormat="1" ht="12">
      <c r="A392" s="14"/>
      <c r="B392" s="258"/>
      <c r="C392" s="259"/>
      <c r="D392" s="249" t="s">
        <v>221</v>
      </c>
      <c r="E392" s="260" t="s">
        <v>1</v>
      </c>
      <c r="F392" s="261" t="s">
        <v>438</v>
      </c>
      <c r="G392" s="259"/>
      <c r="H392" s="262">
        <v>13.6</v>
      </c>
      <c r="I392" s="263"/>
      <c r="J392" s="259"/>
      <c r="K392" s="259"/>
      <c r="L392" s="264"/>
      <c r="M392" s="265"/>
      <c r="N392" s="266"/>
      <c r="O392" s="266"/>
      <c r="P392" s="266"/>
      <c r="Q392" s="266"/>
      <c r="R392" s="266"/>
      <c r="S392" s="266"/>
      <c r="T392" s="267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8" t="s">
        <v>221</v>
      </c>
      <c r="AU392" s="268" t="s">
        <v>84</v>
      </c>
      <c r="AV392" s="14" t="s">
        <v>84</v>
      </c>
      <c r="AW392" s="14" t="s">
        <v>31</v>
      </c>
      <c r="AX392" s="14" t="s">
        <v>74</v>
      </c>
      <c r="AY392" s="268" t="s">
        <v>211</v>
      </c>
    </row>
    <row r="393" spans="1:51" s="14" customFormat="1" ht="12">
      <c r="A393" s="14"/>
      <c r="B393" s="258"/>
      <c r="C393" s="259"/>
      <c r="D393" s="249" t="s">
        <v>221</v>
      </c>
      <c r="E393" s="260" t="s">
        <v>1</v>
      </c>
      <c r="F393" s="261" t="s">
        <v>439</v>
      </c>
      <c r="G393" s="259"/>
      <c r="H393" s="262">
        <v>4.24</v>
      </c>
      <c r="I393" s="263"/>
      <c r="J393" s="259"/>
      <c r="K393" s="259"/>
      <c r="L393" s="264"/>
      <c r="M393" s="265"/>
      <c r="N393" s="266"/>
      <c r="O393" s="266"/>
      <c r="P393" s="266"/>
      <c r="Q393" s="266"/>
      <c r="R393" s="266"/>
      <c r="S393" s="266"/>
      <c r="T393" s="267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8" t="s">
        <v>221</v>
      </c>
      <c r="AU393" s="268" t="s">
        <v>84</v>
      </c>
      <c r="AV393" s="14" t="s">
        <v>84</v>
      </c>
      <c r="AW393" s="14" t="s">
        <v>31</v>
      </c>
      <c r="AX393" s="14" t="s">
        <v>74</v>
      </c>
      <c r="AY393" s="268" t="s">
        <v>211</v>
      </c>
    </row>
    <row r="394" spans="1:51" s="15" customFormat="1" ht="12">
      <c r="A394" s="15"/>
      <c r="B394" s="269"/>
      <c r="C394" s="270"/>
      <c r="D394" s="249" t="s">
        <v>221</v>
      </c>
      <c r="E394" s="271" t="s">
        <v>1</v>
      </c>
      <c r="F394" s="272" t="s">
        <v>225</v>
      </c>
      <c r="G394" s="270"/>
      <c r="H394" s="273">
        <v>36.34</v>
      </c>
      <c r="I394" s="274"/>
      <c r="J394" s="270"/>
      <c r="K394" s="270"/>
      <c r="L394" s="275"/>
      <c r="M394" s="276"/>
      <c r="N394" s="277"/>
      <c r="O394" s="277"/>
      <c r="P394" s="277"/>
      <c r="Q394" s="277"/>
      <c r="R394" s="277"/>
      <c r="S394" s="277"/>
      <c r="T394" s="278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79" t="s">
        <v>221</v>
      </c>
      <c r="AU394" s="279" t="s">
        <v>84</v>
      </c>
      <c r="AV394" s="15" t="s">
        <v>217</v>
      </c>
      <c r="AW394" s="15" t="s">
        <v>31</v>
      </c>
      <c r="AX394" s="15" t="s">
        <v>82</v>
      </c>
      <c r="AY394" s="279" t="s">
        <v>211</v>
      </c>
    </row>
    <row r="395" spans="1:65" s="2" customFormat="1" ht="37.8" customHeight="1">
      <c r="A395" s="38"/>
      <c r="B395" s="39"/>
      <c r="C395" s="228" t="s">
        <v>444</v>
      </c>
      <c r="D395" s="228" t="s">
        <v>213</v>
      </c>
      <c r="E395" s="229" t="s">
        <v>445</v>
      </c>
      <c r="F395" s="230" t="s">
        <v>446</v>
      </c>
      <c r="G395" s="231" t="s">
        <v>313</v>
      </c>
      <c r="H395" s="232">
        <v>56.92</v>
      </c>
      <c r="I395" s="233"/>
      <c r="J395" s="234">
        <f>ROUND(I395*H395,2)</f>
        <v>0</v>
      </c>
      <c r="K395" s="235"/>
      <c r="L395" s="44"/>
      <c r="M395" s="236" t="s">
        <v>1</v>
      </c>
      <c r="N395" s="237" t="s">
        <v>39</v>
      </c>
      <c r="O395" s="91"/>
      <c r="P395" s="238">
        <f>O395*H395</f>
        <v>0</v>
      </c>
      <c r="Q395" s="238">
        <v>2E-05</v>
      </c>
      <c r="R395" s="238">
        <f>Q395*H395</f>
        <v>0.0011384000000000001</v>
      </c>
      <c r="S395" s="238">
        <v>0</v>
      </c>
      <c r="T395" s="239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40" t="s">
        <v>217</v>
      </c>
      <c r="AT395" s="240" t="s">
        <v>213</v>
      </c>
      <c r="AU395" s="240" t="s">
        <v>84</v>
      </c>
      <c r="AY395" s="17" t="s">
        <v>211</v>
      </c>
      <c r="BE395" s="241">
        <f>IF(N395="základní",J395,0)</f>
        <v>0</v>
      </c>
      <c r="BF395" s="241">
        <f>IF(N395="snížená",J395,0)</f>
        <v>0</v>
      </c>
      <c r="BG395" s="241">
        <f>IF(N395="zákl. přenesená",J395,0)</f>
        <v>0</v>
      </c>
      <c r="BH395" s="241">
        <f>IF(N395="sníž. přenesená",J395,0)</f>
        <v>0</v>
      </c>
      <c r="BI395" s="241">
        <f>IF(N395="nulová",J395,0)</f>
        <v>0</v>
      </c>
      <c r="BJ395" s="17" t="s">
        <v>82</v>
      </c>
      <c r="BK395" s="241">
        <f>ROUND(I395*H395,2)</f>
        <v>0</v>
      </c>
      <c r="BL395" s="17" t="s">
        <v>217</v>
      </c>
      <c r="BM395" s="240" t="s">
        <v>447</v>
      </c>
    </row>
    <row r="396" spans="1:51" s="13" customFormat="1" ht="12">
      <c r="A396" s="13"/>
      <c r="B396" s="247"/>
      <c r="C396" s="248"/>
      <c r="D396" s="249" t="s">
        <v>221</v>
      </c>
      <c r="E396" s="250" t="s">
        <v>1</v>
      </c>
      <c r="F396" s="251" t="s">
        <v>223</v>
      </c>
      <c r="G396" s="248"/>
      <c r="H396" s="250" t="s">
        <v>1</v>
      </c>
      <c r="I396" s="252"/>
      <c r="J396" s="248"/>
      <c r="K396" s="248"/>
      <c r="L396" s="253"/>
      <c r="M396" s="254"/>
      <c r="N396" s="255"/>
      <c r="O396" s="255"/>
      <c r="P396" s="255"/>
      <c r="Q396" s="255"/>
      <c r="R396" s="255"/>
      <c r="S396" s="255"/>
      <c r="T396" s="25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7" t="s">
        <v>221</v>
      </c>
      <c r="AU396" s="257" t="s">
        <v>84</v>
      </c>
      <c r="AV396" s="13" t="s">
        <v>82</v>
      </c>
      <c r="AW396" s="13" t="s">
        <v>31</v>
      </c>
      <c r="AX396" s="13" t="s">
        <v>74</v>
      </c>
      <c r="AY396" s="257" t="s">
        <v>211</v>
      </c>
    </row>
    <row r="397" spans="1:51" s="14" customFormat="1" ht="12">
      <c r="A397" s="14"/>
      <c r="B397" s="258"/>
      <c r="C397" s="259"/>
      <c r="D397" s="249" t="s">
        <v>221</v>
      </c>
      <c r="E397" s="260" t="s">
        <v>1</v>
      </c>
      <c r="F397" s="261" t="s">
        <v>448</v>
      </c>
      <c r="G397" s="259"/>
      <c r="H397" s="262">
        <v>18.7</v>
      </c>
      <c r="I397" s="263"/>
      <c r="J397" s="259"/>
      <c r="K397" s="259"/>
      <c r="L397" s="264"/>
      <c r="M397" s="265"/>
      <c r="N397" s="266"/>
      <c r="O397" s="266"/>
      <c r="P397" s="266"/>
      <c r="Q397" s="266"/>
      <c r="R397" s="266"/>
      <c r="S397" s="266"/>
      <c r="T397" s="26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8" t="s">
        <v>221</v>
      </c>
      <c r="AU397" s="268" t="s">
        <v>84</v>
      </c>
      <c r="AV397" s="14" t="s">
        <v>84</v>
      </c>
      <c r="AW397" s="14" t="s">
        <v>31</v>
      </c>
      <c r="AX397" s="14" t="s">
        <v>74</v>
      </c>
      <c r="AY397" s="268" t="s">
        <v>211</v>
      </c>
    </row>
    <row r="398" spans="1:51" s="14" customFormat="1" ht="12">
      <c r="A398" s="14"/>
      <c r="B398" s="258"/>
      <c r="C398" s="259"/>
      <c r="D398" s="249" t="s">
        <v>221</v>
      </c>
      <c r="E398" s="260" t="s">
        <v>1</v>
      </c>
      <c r="F398" s="261" t="s">
        <v>449</v>
      </c>
      <c r="G398" s="259"/>
      <c r="H398" s="262">
        <v>8.67</v>
      </c>
      <c r="I398" s="263"/>
      <c r="J398" s="259"/>
      <c r="K398" s="259"/>
      <c r="L398" s="264"/>
      <c r="M398" s="265"/>
      <c r="N398" s="266"/>
      <c r="O398" s="266"/>
      <c r="P398" s="266"/>
      <c r="Q398" s="266"/>
      <c r="R398" s="266"/>
      <c r="S398" s="266"/>
      <c r="T398" s="267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8" t="s">
        <v>221</v>
      </c>
      <c r="AU398" s="268" t="s">
        <v>84</v>
      </c>
      <c r="AV398" s="14" t="s">
        <v>84</v>
      </c>
      <c r="AW398" s="14" t="s">
        <v>31</v>
      </c>
      <c r="AX398" s="14" t="s">
        <v>74</v>
      </c>
      <c r="AY398" s="268" t="s">
        <v>211</v>
      </c>
    </row>
    <row r="399" spans="1:51" s="14" customFormat="1" ht="12">
      <c r="A399" s="14"/>
      <c r="B399" s="258"/>
      <c r="C399" s="259"/>
      <c r="D399" s="249" t="s">
        <v>221</v>
      </c>
      <c r="E399" s="260" t="s">
        <v>1</v>
      </c>
      <c r="F399" s="261" t="s">
        <v>450</v>
      </c>
      <c r="G399" s="259"/>
      <c r="H399" s="262">
        <v>11.44</v>
      </c>
      <c r="I399" s="263"/>
      <c r="J399" s="259"/>
      <c r="K399" s="259"/>
      <c r="L399" s="264"/>
      <c r="M399" s="265"/>
      <c r="N399" s="266"/>
      <c r="O399" s="266"/>
      <c r="P399" s="266"/>
      <c r="Q399" s="266"/>
      <c r="R399" s="266"/>
      <c r="S399" s="266"/>
      <c r="T399" s="26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8" t="s">
        <v>221</v>
      </c>
      <c r="AU399" s="268" t="s">
        <v>84</v>
      </c>
      <c r="AV399" s="14" t="s">
        <v>84</v>
      </c>
      <c r="AW399" s="14" t="s">
        <v>31</v>
      </c>
      <c r="AX399" s="14" t="s">
        <v>74</v>
      </c>
      <c r="AY399" s="268" t="s">
        <v>211</v>
      </c>
    </row>
    <row r="400" spans="1:51" s="14" customFormat="1" ht="12">
      <c r="A400" s="14"/>
      <c r="B400" s="258"/>
      <c r="C400" s="259"/>
      <c r="D400" s="249" t="s">
        <v>221</v>
      </c>
      <c r="E400" s="260" t="s">
        <v>1</v>
      </c>
      <c r="F400" s="261" t="s">
        <v>451</v>
      </c>
      <c r="G400" s="259"/>
      <c r="H400" s="262">
        <v>9.73</v>
      </c>
      <c r="I400" s="263"/>
      <c r="J400" s="259"/>
      <c r="K400" s="259"/>
      <c r="L400" s="264"/>
      <c r="M400" s="265"/>
      <c r="N400" s="266"/>
      <c r="O400" s="266"/>
      <c r="P400" s="266"/>
      <c r="Q400" s="266"/>
      <c r="R400" s="266"/>
      <c r="S400" s="266"/>
      <c r="T400" s="267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68" t="s">
        <v>221</v>
      </c>
      <c r="AU400" s="268" t="s">
        <v>84</v>
      </c>
      <c r="AV400" s="14" t="s">
        <v>84</v>
      </c>
      <c r="AW400" s="14" t="s">
        <v>31</v>
      </c>
      <c r="AX400" s="14" t="s">
        <v>74</v>
      </c>
      <c r="AY400" s="268" t="s">
        <v>211</v>
      </c>
    </row>
    <row r="401" spans="1:51" s="14" customFormat="1" ht="12">
      <c r="A401" s="14"/>
      <c r="B401" s="258"/>
      <c r="C401" s="259"/>
      <c r="D401" s="249" t="s">
        <v>221</v>
      </c>
      <c r="E401" s="260" t="s">
        <v>1</v>
      </c>
      <c r="F401" s="261" t="s">
        <v>452</v>
      </c>
      <c r="G401" s="259"/>
      <c r="H401" s="262">
        <v>8.38</v>
      </c>
      <c r="I401" s="263"/>
      <c r="J401" s="259"/>
      <c r="K401" s="259"/>
      <c r="L401" s="264"/>
      <c r="M401" s="265"/>
      <c r="N401" s="266"/>
      <c r="O401" s="266"/>
      <c r="P401" s="266"/>
      <c r="Q401" s="266"/>
      <c r="R401" s="266"/>
      <c r="S401" s="266"/>
      <c r="T401" s="26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8" t="s">
        <v>221</v>
      </c>
      <c r="AU401" s="268" t="s">
        <v>84</v>
      </c>
      <c r="AV401" s="14" t="s">
        <v>84</v>
      </c>
      <c r="AW401" s="14" t="s">
        <v>31</v>
      </c>
      <c r="AX401" s="14" t="s">
        <v>74</v>
      </c>
      <c r="AY401" s="268" t="s">
        <v>211</v>
      </c>
    </row>
    <row r="402" spans="1:51" s="15" customFormat="1" ht="12">
      <c r="A402" s="15"/>
      <c r="B402" s="269"/>
      <c r="C402" s="270"/>
      <c r="D402" s="249" t="s">
        <v>221</v>
      </c>
      <c r="E402" s="271" t="s">
        <v>1</v>
      </c>
      <c r="F402" s="272" t="s">
        <v>225</v>
      </c>
      <c r="G402" s="270"/>
      <c r="H402" s="273">
        <v>56.92</v>
      </c>
      <c r="I402" s="274"/>
      <c r="J402" s="270"/>
      <c r="K402" s="270"/>
      <c r="L402" s="275"/>
      <c r="M402" s="276"/>
      <c r="N402" s="277"/>
      <c r="O402" s="277"/>
      <c r="P402" s="277"/>
      <c r="Q402" s="277"/>
      <c r="R402" s="277"/>
      <c r="S402" s="277"/>
      <c r="T402" s="278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79" t="s">
        <v>221</v>
      </c>
      <c r="AU402" s="279" t="s">
        <v>84</v>
      </c>
      <c r="AV402" s="15" t="s">
        <v>217</v>
      </c>
      <c r="AW402" s="15" t="s">
        <v>31</v>
      </c>
      <c r="AX402" s="15" t="s">
        <v>82</v>
      </c>
      <c r="AY402" s="279" t="s">
        <v>211</v>
      </c>
    </row>
    <row r="403" spans="1:65" s="2" customFormat="1" ht="24.15" customHeight="1">
      <c r="A403" s="38"/>
      <c r="B403" s="39"/>
      <c r="C403" s="228" t="s">
        <v>453</v>
      </c>
      <c r="D403" s="228" t="s">
        <v>213</v>
      </c>
      <c r="E403" s="229" t="s">
        <v>454</v>
      </c>
      <c r="F403" s="230" t="s">
        <v>455</v>
      </c>
      <c r="G403" s="231" t="s">
        <v>274</v>
      </c>
      <c r="H403" s="232">
        <v>4</v>
      </c>
      <c r="I403" s="233"/>
      <c r="J403" s="234">
        <f>ROUND(I403*H403,2)</f>
        <v>0</v>
      </c>
      <c r="K403" s="235"/>
      <c r="L403" s="44"/>
      <c r="M403" s="236" t="s">
        <v>1</v>
      </c>
      <c r="N403" s="237" t="s">
        <v>39</v>
      </c>
      <c r="O403" s="91"/>
      <c r="P403" s="238">
        <f>O403*H403</f>
        <v>0</v>
      </c>
      <c r="Q403" s="238">
        <v>0.01698</v>
      </c>
      <c r="R403" s="238">
        <f>Q403*H403</f>
        <v>0.06792</v>
      </c>
      <c r="S403" s="238">
        <v>0</v>
      </c>
      <c r="T403" s="239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40" t="s">
        <v>217</v>
      </c>
      <c r="AT403" s="240" t="s">
        <v>213</v>
      </c>
      <c r="AU403" s="240" t="s">
        <v>84</v>
      </c>
      <c r="AY403" s="17" t="s">
        <v>211</v>
      </c>
      <c r="BE403" s="241">
        <f>IF(N403="základní",J403,0)</f>
        <v>0</v>
      </c>
      <c r="BF403" s="241">
        <f>IF(N403="snížená",J403,0)</f>
        <v>0</v>
      </c>
      <c r="BG403" s="241">
        <f>IF(N403="zákl. přenesená",J403,0)</f>
        <v>0</v>
      </c>
      <c r="BH403" s="241">
        <f>IF(N403="sníž. přenesená",J403,0)</f>
        <v>0</v>
      </c>
      <c r="BI403" s="241">
        <f>IF(N403="nulová",J403,0)</f>
        <v>0</v>
      </c>
      <c r="BJ403" s="17" t="s">
        <v>82</v>
      </c>
      <c r="BK403" s="241">
        <f>ROUND(I403*H403,2)</f>
        <v>0</v>
      </c>
      <c r="BL403" s="17" t="s">
        <v>217</v>
      </c>
      <c r="BM403" s="240" t="s">
        <v>456</v>
      </c>
    </row>
    <row r="404" spans="1:51" s="13" customFormat="1" ht="12">
      <c r="A404" s="13"/>
      <c r="B404" s="247"/>
      <c r="C404" s="248"/>
      <c r="D404" s="249" t="s">
        <v>221</v>
      </c>
      <c r="E404" s="250" t="s">
        <v>1</v>
      </c>
      <c r="F404" s="251" t="s">
        <v>223</v>
      </c>
      <c r="G404" s="248"/>
      <c r="H404" s="250" t="s">
        <v>1</v>
      </c>
      <c r="I404" s="252"/>
      <c r="J404" s="248"/>
      <c r="K404" s="248"/>
      <c r="L404" s="253"/>
      <c r="M404" s="254"/>
      <c r="N404" s="255"/>
      <c r="O404" s="255"/>
      <c r="P404" s="255"/>
      <c r="Q404" s="255"/>
      <c r="R404" s="255"/>
      <c r="S404" s="255"/>
      <c r="T404" s="25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7" t="s">
        <v>221</v>
      </c>
      <c r="AU404" s="257" t="s">
        <v>84</v>
      </c>
      <c r="AV404" s="13" t="s">
        <v>82</v>
      </c>
      <c r="AW404" s="13" t="s">
        <v>31</v>
      </c>
      <c r="AX404" s="13" t="s">
        <v>74</v>
      </c>
      <c r="AY404" s="257" t="s">
        <v>211</v>
      </c>
    </row>
    <row r="405" spans="1:51" s="14" customFormat="1" ht="12">
      <c r="A405" s="14"/>
      <c r="B405" s="258"/>
      <c r="C405" s="259"/>
      <c r="D405" s="249" t="s">
        <v>221</v>
      </c>
      <c r="E405" s="260" t="s">
        <v>1</v>
      </c>
      <c r="F405" s="261" t="s">
        <v>457</v>
      </c>
      <c r="G405" s="259"/>
      <c r="H405" s="262">
        <v>1</v>
      </c>
      <c r="I405" s="263"/>
      <c r="J405" s="259"/>
      <c r="K405" s="259"/>
      <c r="L405" s="264"/>
      <c r="M405" s="265"/>
      <c r="N405" s="266"/>
      <c r="O405" s="266"/>
      <c r="P405" s="266"/>
      <c r="Q405" s="266"/>
      <c r="R405" s="266"/>
      <c r="S405" s="266"/>
      <c r="T405" s="267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8" t="s">
        <v>221</v>
      </c>
      <c r="AU405" s="268" t="s">
        <v>84</v>
      </c>
      <c r="AV405" s="14" t="s">
        <v>84</v>
      </c>
      <c r="AW405" s="14" t="s">
        <v>31</v>
      </c>
      <c r="AX405" s="14" t="s">
        <v>74</v>
      </c>
      <c r="AY405" s="268" t="s">
        <v>211</v>
      </c>
    </row>
    <row r="406" spans="1:51" s="14" customFormat="1" ht="12">
      <c r="A406" s="14"/>
      <c r="B406" s="258"/>
      <c r="C406" s="259"/>
      <c r="D406" s="249" t="s">
        <v>221</v>
      </c>
      <c r="E406" s="260" t="s">
        <v>1</v>
      </c>
      <c r="F406" s="261" t="s">
        <v>458</v>
      </c>
      <c r="G406" s="259"/>
      <c r="H406" s="262">
        <v>2</v>
      </c>
      <c r="I406" s="263"/>
      <c r="J406" s="259"/>
      <c r="K406" s="259"/>
      <c r="L406" s="264"/>
      <c r="M406" s="265"/>
      <c r="N406" s="266"/>
      <c r="O406" s="266"/>
      <c r="P406" s="266"/>
      <c r="Q406" s="266"/>
      <c r="R406" s="266"/>
      <c r="S406" s="266"/>
      <c r="T406" s="267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68" t="s">
        <v>221</v>
      </c>
      <c r="AU406" s="268" t="s">
        <v>84</v>
      </c>
      <c r="AV406" s="14" t="s">
        <v>84</v>
      </c>
      <c r="AW406" s="14" t="s">
        <v>31</v>
      </c>
      <c r="AX406" s="14" t="s">
        <v>74</v>
      </c>
      <c r="AY406" s="268" t="s">
        <v>211</v>
      </c>
    </row>
    <row r="407" spans="1:51" s="14" customFormat="1" ht="12">
      <c r="A407" s="14"/>
      <c r="B407" s="258"/>
      <c r="C407" s="259"/>
      <c r="D407" s="249" t="s">
        <v>221</v>
      </c>
      <c r="E407" s="260" t="s">
        <v>1</v>
      </c>
      <c r="F407" s="261" t="s">
        <v>459</v>
      </c>
      <c r="G407" s="259"/>
      <c r="H407" s="262">
        <v>1</v>
      </c>
      <c r="I407" s="263"/>
      <c r="J407" s="259"/>
      <c r="K407" s="259"/>
      <c r="L407" s="264"/>
      <c r="M407" s="265"/>
      <c r="N407" s="266"/>
      <c r="O407" s="266"/>
      <c r="P407" s="266"/>
      <c r="Q407" s="266"/>
      <c r="R407" s="266"/>
      <c r="S407" s="266"/>
      <c r="T407" s="267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8" t="s">
        <v>221</v>
      </c>
      <c r="AU407" s="268" t="s">
        <v>84</v>
      </c>
      <c r="AV407" s="14" t="s">
        <v>84</v>
      </c>
      <c r="AW407" s="14" t="s">
        <v>31</v>
      </c>
      <c r="AX407" s="14" t="s">
        <v>74</v>
      </c>
      <c r="AY407" s="268" t="s">
        <v>211</v>
      </c>
    </row>
    <row r="408" spans="1:51" s="15" customFormat="1" ht="12">
      <c r="A408" s="15"/>
      <c r="B408" s="269"/>
      <c r="C408" s="270"/>
      <c r="D408" s="249" t="s">
        <v>221</v>
      </c>
      <c r="E408" s="271" t="s">
        <v>1</v>
      </c>
      <c r="F408" s="272" t="s">
        <v>225</v>
      </c>
      <c r="G408" s="270"/>
      <c r="H408" s="273">
        <v>4</v>
      </c>
      <c r="I408" s="274"/>
      <c r="J408" s="270"/>
      <c r="K408" s="270"/>
      <c r="L408" s="275"/>
      <c r="M408" s="276"/>
      <c r="N408" s="277"/>
      <c r="O408" s="277"/>
      <c r="P408" s="277"/>
      <c r="Q408" s="277"/>
      <c r="R408" s="277"/>
      <c r="S408" s="277"/>
      <c r="T408" s="278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79" t="s">
        <v>221</v>
      </c>
      <c r="AU408" s="279" t="s">
        <v>84</v>
      </c>
      <c r="AV408" s="15" t="s">
        <v>217</v>
      </c>
      <c r="AW408" s="15" t="s">
        <v>31</v>
      </c>
      <c r="AX408" s="15" t="s">
        <v>82</v>
      </c>
      <c r="AY408" s="279" t="s">
        <v>211</v>
      </c>
    </row>
    <row r="409" spans="1:65" s="2" customFormat="1" ht="24.15" customHeight="1">
      <c r="A409" s="38"/>
      <c r="B409" s="39"/>
      <c r="C409" s="280" t="s">
        <v>460</v>
      </c>
      <c r="D409" s="280" t="s">
        <v>258</v>
      </c>
      <c r="E409" s="281" t="s">
        <v>461</v>
      </c>
      <c r="F409" s="282" t="s">
        <v>462</v>
      </c>
      <c r="G409" s="283" t="s">
        <v>274</v>
      </c>
      <c r="H409" s="284">
        <v>1</v>
      </c>
      <c r="I409" s="285"/>
      <c r="J409" s="286">
        <f>ROUND(I409*H409,2)</f>
        <v>0</v>
      </c>
      <c r="K409" s="287"/>
      <c r="L409" s="288"/>
      <c r="M409" s="289" t="s">
        <v>1</v>
      </c>
      <c r="N409" s="290" t="s">
        <v>39</v>
      </c>
      <c r="O409" s="91"/>
      <c r="P409" s="238">
        <f>O409*H409</f>
        <v>0</v>
      </c>
      <c r="Q409" s="238">
        <v>0.01489</v>
      </c>
      <c r="R409" s="238">
        <f>Q409*H409</f>
        <v>0.01489</v>
      </c>
      <c r="S409" s="238">
        <v>0</v>
      </c>
      <c r="T409" s="239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40" t="s">
        <v>257</v>
      </c>
      <c r="AT409" s="240" t="s">
        <v>258</v>
      </c>
      <c r="AU409" s="240" t="s">
        <v>84</v>
      </c>
      <c r="AY409" s="17" t="s">
        <v>211</v>
      </c>
      <c r="BE409" s="241">
        <f>IF(N409="základní",J409,0)</f>
        <v>0</v>
      </c>
      <c r="BF409" s="241">
        <f>IF(N409="snížená",J409,0)</f>
        <v>0</v>
      </c>
      <c r="BG409" s="241">
        <f>IF(N409="zákl. přenesená",J409,0)</f>
        <v>0</v>
      </c>
      <c r="BH409" s="241">
        <f>IF(N409="sníž. přenesená",J409,0)</f>
        <v>0</v>
      </c>
      <c r="BI409" s="241">
        <f>IF(N409="nulová",J409,0)</f>
        <v>0</v>
      </c>
      <c r="BJ409" s="17" t="s">
        <v>82</v>
      </c>
      <c r="BK409" s="241">
        <f>ROUND(I409*H409,2)</f>
        <v>0</v>
      </c>
      <c r="BL409" s="17" t="s">
        <v>217</v>
      </c>
      <c r="BM409" s="240" t="s">
        <v>463</v>
      </c>
    </row>
    <row r="410" spans="1:51" s="13" customFormat="1" ht="12">
      <c r="A410" s="13"/>
      <c r="B410" s="247"/>
      <c r="C410" s="248"/>
      <c r="D410" s="249" t="s">
        <v>221</v>
      </c>
      <c r="E410" s="250" t="s">
        <v>1</v>
      </c>
      <c r="F410" s="251" t="s">
        <v>223</v>
      </c>
      <c r="G410" s="248"/>
      <c r="H410" s="250" t="s">
        <v>1</v>
      </c>
      <c r="I410" s="252"/>
      <c r="J410" s="248"/>
      <c r="K410" s="248"/>
      <c r="L410" s="253"/>
      <c r="M410" s="254"/>
      <c r="N410" s="255"/>
      <c r="O410" s="255"/>
      <c r="P410" s="255"/>
      <c r="Q410" s="255"/>
      <c r="R410" s="255"/>
      <c r="S410" s="255"/>
      <c r="T410" s="256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7" t="s">
        <v>221</v>
      </c>
      <c r="AU410" s="257" t="s">
        <v>84</v>
      </c>
      <c r="AV410" s="13" t="s">
        <v>82</v>
      </c>
      <c r="AW410" s="13" t="s">
        <v>31</v>
      </c>
      <c r="AX410" s="13" t="s">
        <v>74</v>
      </c>
      <c r="AY410" s="257" t="s">
        <v>211</v>
      </c>
    </row>
    <row r="411" spans="1:51" s="14" customFormat="1" ht="12">
      <c r="A411" s="14"/>
      <c r="B411" s="258"/>
      <c r="C411" s="259"/>
      <c r="D411" s="249" t="s">
        <v>221</v>
      </c>
      <c r="E411" s="260" t="s">
        <v>1</v>
      </c>
      <c r="F411" s="261" t="s">
        <v>457</v>
      </c>
      <c r="G411" s="259"/>
      <c r="H411" s="262">
        <v>1</v>
      </c>
      <c r="I411" s="263"/>
      <c r="J411" s="259"/>
      <c r="K411" s="259"/>
      <c r="L411" s="264"/>
      <c r="M411" s="265"/>
      <c r="N411" s="266"/>
      <c r="O411" s="266"/>
      <c r="P411" s="266"/>
      <c r="Q411" s="266"/>
      <c r="R411" s="266"/>
      <c r="S411" s="266"/>
      <c r="T411" s="267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8" t="s">
        <v>221</v>
      </c>
      <c r="AU411" s="268" t="s">
        <v>84</v>
      </c>
      <c r="AV411" s="14" t="s">
        <v>84</v>
      </c>
      <c r="AW411" s="14" t="s">
        <v>31</v>
      </c>
      <c r="AX411" s="14" t="s">
        <v>74</v>
      </c>
      <c r="AY411" s="268" t="s">
        <v>211</v>
      </c>
    </row>
    <row r="412" spans="1:51" s="15" customFormat="1" ht="12">
      <c r="A412" s="15"/>
      <c r="B412" s="269"/>
      <c r="C412" s="270"/>
      <c r="D412" s="249" t="s">
        <v>221</v>
      </c>
      <c r="E412" s="271" t="s">
        <v>1</v>
      </c>
      <c r="F412" s="272" t="s">
        <v>225</v>
      </c>
      <c r="G412" s="270"/>
      <c r="H412" s="273">
        <v>1</v>
      </c>
      <c r="I412" s="274"/>
      <c r="J412" s="270"/>
      <c r="K412" s="270"/>
      <c r="L412" s="275"/>
      <c r="M412" s="276"/>
      <c r="N412" s="277"/>
      <c r="O412" s="277"/>
      <c r="P412" s="277"/>
      <c r="Q412" s="277"/>
      <c r="R412" s="277"/>
      <c r="S412" s="277"/>
      <c r="T412" s="278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79" t="s">
        <v>221</v>
      </c>
      <c r="AU412" s="279" t="s">
        <v>84</v>
      </c>
      <c r="AV412" s="15" t="s">
        <v>217</v>
      </c>
      <c r="AW412" s="15" t="s">
        <v>31</v>
      </c>
      <c r="AX412" s="15" t="s">
        <v>82</v>
      </c>
      <c r="AY412" s="279" t="s">
        <v>211</v>
      </c>
    </row>
    <row r="413" spans="1:65" s="2" customFormat="1" ht="24.15" customHeight="1">
      <c r="A413" s="38"/>
      <c r="B413" s="39"/>
      <c r="C413" s="280" t="s">
        <v>464</v>
      </c>
      <c r="D413" s="280" t="s">
        <v>258</v>
      </c>
      <c r="E413" s="281" t="s">
        <v>465</v>
      </c>
      <c r="F413" s="282" t="s">
        <v>466</v>
      </c>
      <c r="G413" s="283" t="s">
        <v>274</v>
      </c>
      <c r="H413" s="284">
        <v>2</v>
      </c>
      <c r="I413" s="285"/>
      <c r="J413" s="286">
        <f>ROUND(I413*H413,2)</f>
        <v>0</v>
      </c>
      <c r="K413" s="287"/>
      <c r="L413" s="288"/>
      <c r="M413" s="289" t="s">
        <v>1</v>
      </c>
      <c r="N413" s="290" t="s">
        <v>39</v>
      </c>
      <c r="O413" s="91"/>
      <c r="P413" s="238">
        <f>O413*H413</f>
        <v>0</v>
      </c>
      <c r="Q413" s="238">
        <v>0.01521</v>
      </c>
      <c r="R413" s="238">
        <f>Q413*H413</f>
        <v>0.03042</v>
      </c>
      <c r="S413" s="238">
        <v>0</v>
      </c>
      <c r="T413" s="239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40" t="s">
        <v>257</v>
      </c>
      <c r="AT413" s="240" t="s">
        <v>258</v>
      </c>
      <c r="AU413" s="240" t="s">
        <v>84</v>
      </c>
      <c r="AY413" s="17" t="s">
        <v>211</v>
      </c>
      <c r="BE413" s="241">
        <f>IF(N413="základní",J413,0)</f>
        <v>0</v>
      </c>
      <c r="BF413" s="241">
        <f>IF(N413="snížená",J413,0)</f>
        <v>0</v>
      </c>
      <c r="BG413" s="241">
        <f>IF(N413="zákl. přenesená",J413,0)</f>
        <v>0</v>
      </c>
      <c r="BH413" s="241">
        <f>IF(N413="sníž. přenesená",J413,0)</f>
        <v>0</v>
      </c>
      <c r="BI413" s="241">
        <f>IF(N413="nulová",J413,0)</f>
        <v>0</v>
      </c>
      <c r="BJ413" s="17" t="s">
        <v>82</v>
      </c>
      <c r="BK413" s="241">
        <f>ROUND(I413*H413,2)</f>
        <v>0</v>
      </c>
      <c r="BL413" s="17" t="s">
        <v>217</v>
      </c>
      <c r="BM413" s="240" t="s">
        <v>467</v>
      </c>
    </row>
    <row r="414" spans="1:51" s="13" customFormat="1" ht="12">
      <c r="A414" s="13"/>
      <c r="B414" s="247"/>
      <c r="C414" s="248"/>
      <c r="D414" s="249" t="s">
        <v>221</v>
      </c>
      <c r="E414" s="250" t="s">
        <v>1</v>
      </c>
      <c r="F414" s="251" t="s">
        <v>223</v>
      </c>
      <c r="G414" s="248"/>
      <c r="H414" s="250" t="s">
        <v>1</v>
      </c>
      <c r="I414" s="252"/>
      <c r="J414" s="248"/>
      <c r="K414" s="248"/>
      <c r="L414" s="253"/>
      <c r="M414" s="254"/>
      <c r="N414" s="255"/>
      <c r="O414" s="255"/>
      <c r="P414" s="255"/>
      <c r="Q414" s="255"/>
      <c r="R414" s="255"/>
      <c r="S414" s="255"/>
      <c r="T414" s="256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7" t="s">
        <v>221</v>
      </c>
      <c r="AU414" s="257" t="s">
        <v>84</v>
      </c>
      <c r="AV414" s="13" t="s">
        <v>82</v>
      </c>
      <c r="AW414" s="13" t="s">
        <v>31</v>
      </c>
      <c r="AX414" s="13" t="s">
        <v>74</v>
      </c>
      <c r="AY414" s="257" t="s">
        <v>211</v>
      </c>
    </row>
    <row r="415" spans="1:51" s="14" customFormat="1" ht="12">
      <c r="A415" s="14"/>
      <c r="B415" s="258"/>
      <c r="C415" s="259"/>
      <c r="D415" s="249" t="s">
        <v>221</v>
      </c>
      <c r="E415" s="260" t="s">
        <v>1</v>
      </c>
      <c r="F415" s="261" t="s">
        <v>458</v>
      </c>
      <c r="G415" s="259"/>
      <c r="H415" s="262">
        <v>2</v>
      </c>
      <c r="I415" s="263"/>
      <c r="J415" s="259"/>
      <c r="K415" s="259"/>
      <c r="L415" s="264"/>
      <c r="M415" s="265"/>
      <c r="N415" s="266"/>
      <c r="O415" s="266"/>
      <c r="P415" s="266"/>
      <c r="Q415" s="266"/>
      <c r="R415" s="266"/>
      <c r="S415" s="266"/>
      <c r="T415" s="26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8" t="s">
        <v>221</v>
      </c>
      <c r="AU415" s="268" t="s">
        <v>84</v>
      </c>
      <c r="AV415" s="14" t="s">
        <v>84</v>
      </c>
      <c r="AW415" s="14" t="s">
        <v>31</v>
      </c>
      <c r="AX415" s="14" t="s">
        <v>74</v>
      </c>
      <c r="AY415" s="268" t="s">
        <v>211</v>
      </c>
    </row>
    <row r="416" spans="1:51" s="15" customFormat="1" ht="12">
      <c r="A416" s="15"/>
      <c r="B416" s="269"/>
      <c r="C416" s="270"/>
      <c r="D416" s="249" t="s">
        <v>221</v>
      </c>
      <c r="E416" s="271" t="s">
        <v>1</v>
      </c>
      <c r="F416" s="272" t="s">
        <v>225</v>
      </c>
      <c r="G416" s="270"/>
      <c r="H416" s="273">
        <v>2</v>
      </c>
      <c r="I416" s="274"/>
      <c r="J416" s="270"/>
      <c r="K416" s="270"/>
      <c r="L416" s="275"/>
      <c r="M416" s="276"/>
      <c r="N416" s="277"/>
      <c r="O416" s="277"/>
      <c r="P416" s="277"/>
      <c r="Q416" s="277"/>
      <c r="R416" s="277"/>
      <c r="S416" s="277"/>
      <c r="T416" s="278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79" t="s">
        <v>221</v>
      </c>
      <c r="AU416" s="279" t="s">
        <v>84</v>
      </c>
      <c r="AV416" s="15" t="s">
        <v>217</v>
      </c>
      <c r="AW416" s="15" t="s">
        <v>31</v>
      </c>
      <c r="AX416" s="15" t="s">
        <v>82</v>
      </c>
      <c r="AY416" s="279" t="s">
        <v>211</v>
      </c>
    </row>
    <row r="417" spans="1:65" s="2" customFormat="1" ht="24.15" customHeight="1">
      <c r="A417" s="38"/>
      <c r="B417" s="39"/>
      <c r="C417" s="280" t="s">
        <v>468</v>
      </c>
      <c r="D417" s="280" t="s">
        <v>258</v>
      </c>
      <c r="E417" s="281" t="s">
        <v>469</v>
      </c>
      <c r="F417" s="282" t="s">
        <v>470</v>
      </c>
      <c r="G417" s="283" t="s">
        <v>274</v>
      </c>
      <c r="H417" s="284">
        <v>1</v>
      </c>
      <c r="I417" s="285"/>
      <c r="J417" s="286">
        <f>ROUND(I417*H417,2)</f>
        <v>0</v>
      </c>
      <c r="K417" s="287"/>
      <c r="L417" s="288"/>
      <c r="M417" s="289" t="s">
        <v>1</v>
      </c>
      <c r="N417" s="290" t="s">
        <v>39</v>
      </c>
      <c r="O417" s="91"/>
      <c r="P417" s="238">
        <f>O417*H417</f>
        <v>0</v>
      </c>
      <c r="Q417" s="238">
        <v>0.01834</v>
      </c>
      <c r="R417" s="238">
        <f>Q417*H417</f>
        <v>0.01834</v>
      </c>
      <c r="S417" s="238">
        <v>0</v>
      </c>
      <c r="T417" s="239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40" t="s">
        <v>257</v>
      </c>
      <c r="AT417" s="240" t="s">
        <v>258</v>
      </c>
      <c r="AU417" s="240" t="s">
        <v>84</v>
      </c>
      <c r="AY417" s="17" t="s">
        <v>211</v>
      </c>
      <c r="BE417" s="241">
        <f>IF(N417="základní",J417,0)</f>
        <v>0</v>
      </c>
      <c r="BF417" s="241">
        <f>IF(N417="snížená",J417,0)</f>
        <v>0</v>
      </c>
      <c r="BG417" s="241">
        <f>IF(N417="zákl. přenesená",J417,0)</f>
        <v>0</v>
      </c>
      <c r="BH417" s="241">
        <f>IF(N417="sníž. přenesená",J417,0)</f>
        <v>0</v>
      </c>
      <c r="BI417" s="241">
        <f>IF(N417="nulová",J417,0)</f>
        <v>0</v>
      </c>
      <c r="BJ417" s="17" t="s">
        <v>82</v>
      </c>
      <c r="BK417" s="241">
        <f>ROUND(I417*H417,2)</f>
        <v>0</v>
      </c>
      <c r="BL417" s="17" t="s">
        <v>217</v>
      </c>
      <c r="BM417" s="240" t="s">
        <v>471</v>
      </c>
    </row>
    <row r="418" spans="1:51" s="13" customFormat="1" ht="12">
      <c r="A418" s="13"/>
      <c r="B418" s="247"/>
      <c r="C418" s="248"/>
      <c r="D418" s="249" t="s">
        <v>221</v>
      </c>
      <c r="E418" s="250" t="s">
        <v>1</v>
      </c>
      <c r="F418" s="251" t="s">
        <v>223</v>
      </c>
      <c r="G418" s="248"/>
      <c r="H418" s="250" t="s">
        <v>1</v>
      </c>
      <c r="I418" s="252"/>
      <c r="J418" s="248"/>
      <c r="K418" s="248"/>
      <c r="L418" s="253"/>
      <c r="M418" s="254"/>
      <c r="N418" s="255"/>
      <c r="O418" s="255"/>
      <c r="P418" s="255"/>
      <c r="Q418" s="255"/>
      <c r="R418" s="255"/>
      <c r="S418" s="255"/>
      <c r="T418" s="25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7" t="s">
        <v>221</v>
      </c>
      <c r="AU418" s="257" t="s">
        <v>84</v>
      </c>
      <c r="AV418" s="13" t="s">
        <v>82</v>
      </c>
      <c r="AW418" s="13" t="s">
        <v>31</v>
      </c>
      <c r="AX418" s="13" t="s">
        <v>74</v>
      </c>
      <c r="AY418" s="257" t="s">
        <v>211</v>
      </c>
    </row>
    <row r="419" spans="1:51" s="14" customFormat="1" ht="12">
      <c r="A419" s="14"/>
      <c r="B419" s="258"/>
      <c r="C419" s="259"/>
      <c r="D419" s="249" t="s">
        <v>221</v>
      </c>
      <c r="E419" s="260" t="s">
        <v>1</v>
      </c>
      <c r="F419" s="261" t="s">
        <v>459</v>
      </c>
      <c r="G419" s="259"/>
      <c r="H419" s="262">
        <v>1</v>
      </c>
      <c r="I419" s="263"/>
      <c r="J419" s="259"/>
      <c r="K419" s="259"/>
      <c r="L419" s="264"/>
      <c r="M419" s="265"/>
      <c r="N419" s="266"/>
      <c r="O419" s="266"/>
      <c r="P419" s="266"/>
      <c r="Q419" s="266"/>
      <c r="R419" s="266"/>
      <c r="S419" s="266"/>
      <c r="T419" s="267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68" t="s">
        <v>221</v>
      </c>
      <c r="AU419" s="268" t="s">
        <v>84</v>
      </c>
      <c r="AV419" s="14" t="s">
        <v>84</v>
      </c>
      <c r="AW419" s="14" t="s">
        <v>31</v>
      </c>
      <c r="AX419" s="14" t="s">
        <v>74</v>
      </c>
      <c r="AY419" s="268" t="s">
        <v>211</v>
      </c>
    </row>
    <row r="420" spans="1:51" s="15" customFormat="1" ht="12">
      <c r="A420" s="15"/>
      <c r="B420" s="269"/>
      <c r="C420" s="270"/>
      <c r="D420" s="249" t="s">
        <v>221</v>
      </c>
      <c r="E420" s="271" t="s">
        <v>1</v>
      </c>
      <c r="F420" s="272" t="s">
        <v>225</v>
      </c>
      <c r="G420" s="270"/>
      <c r="H420" s="273">
        <v>1</v>
      </c>
      <c r="I420" s="274"/>
      <c r="J420" s="270"/>
      <c r="K420" s="270"/>
      <c r="L420" s="275"/>
      <c r="M420" s="276"/>
      <c r="N420" s="277"/>
      <c r="O420" s="277"/>
      <c r="P420" s="277"/>
      <c r="Q420" s="277"/>
      <c r="R420" s="277"/>
      <c r="S420" s="277"/>
      <c r="T420" s="278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79" t="s">
        <v>221</v>
      </c>
      <c r="AU420" s="279" t="s">
        <v>84</v>
      </c>
      <c r="AV420" s="15" t="s">
        <v>217</v>
      </c>
      <c r="AW420" s="15" t="s">
        <v>31</v>
      </c>
      <c r="AX420" s="15" t="s">
        <v>82</v>
      </c>
      <c r="AY420" s="279" t="s">
        <v>211</v>
      </c>
    </row>
    <row r="421" spans="1:63" s="12" customFormat="1" ht="22.8" customHeight="1">
      <c r="A421" s="12"/>
      <c r="B421" s="212"/>
      <c r="C421" s="213"/>
      <c r="D421" s="214" t="s">
        <v>73</v>
      </c>
      <c r="E421" s="226" t="s">
        <v>264</v>
      </c>
      <c r="F421" s="226" t="s">
        <v>472</v>
      </c>
      <c r="G421" s="213"/>
      <c r="H421" s="213"/>
      <c r="I421" s="216"/>
      <c r="J421" s="227">
        <f>BK421</f>
        <v>0</v>
      </c>
      <c r="K421" s="213"/>
      <c r="L421" s="218"/>
      <c r="M421" s="219"/>
      <c r="N421" s="220"/>
      <c r="O421" s="220"/>
      <c r="P421" s="221">
        <f>SUM(P422:P633)</f>
        <v>0</v>
      </c>
      <c r="Q421" s="220"/>
      <c r="R421" s="221">
        <f>SUM(R422:R633)</f>
        <v>0.027119229999999998</v>
      </c>
      <c r="S421" s="220"/>
      <c r="T421" s="222">
        <f>SUM(T422:T633)</f>
        <v>67.359835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23" t="s">
        <v>82</v>
      </c>
      <c r="AT421" s="224" t="s">
        <v>73</v>
      </c>
      <c r="AU421" s="224" t="s">
        <v>82</v>
      </c>
      <c r="AY421" s="223" t="s">
        <v>211</v>
      </c>
      <c r="BK421" s="225">
        <f>SUM(BK422:BK633)</f>
        <v>0</v>
      </c>
    </row>
    <row r="422" spans="1:65" s="2" customFormat="1" ht="21.75" customHeight="1">
      <c r="A422" s="38"/>
      <c r="B422" s="39"/>
      <c r="C422" s="228" t="s">
        <v>473</v>
      </c>
      <c r="D422" s="228" t="s">
        <v>213</v>
      </c>
      <c r="E422" s="229" t="s">
        <v>474</v>
      </c>
      <c r="F422" s="230" t="s">
        <v>475</v>
      </c>
      <c r="G422" s="231" t="s">
        <v>313</v>
      </c>
      <c r="H422" s="232">
        <v>6</v>
      </c>
      <c r="I422" s="233"/>
      <c r="J422" s="234">
        <f>ROUND(I422*H422,2)</f>
        <v>0</v>
      </c>
      <c r="K422" s="235"/>
      <c r="L422" s="44"/>
      <c r="M422" s="236" t="s">
        <v>1</v>
      </c>
      <c r="N422" s="237" t="s">
        <v>39</v>
      </c>
      <c r="O422" s="91"/>
      <c r="P422" s="238">
        <f>O422*H422</f>
        <v>0</v>
      </c>
      <c r="Q422" s="238">
        <v>3E-05</v>
      </c>
      <c r="R422" s="238">
        <f>Q422*H422</f>
        <v>0.00018</v>
      </c>
      <c r="S422" s="238">
        <v>0</v>
      </c>
      <c r="T422" s="239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40" t="s">
        <v>217</v>
      </c>
      <c r="AT422" s="240" t="s">
        <v>213</v>
      </c>
      <c r="AU422" s="240" t="s">
        <v>84</v>
      </c>
      <c r="AY422" s="17" t="s">
        <v>211</v>
      </c>
      <c r="BE422" s="241">
        <f>IF(N422="základní",J422,0)</f>
        <v>0</v>
      </c>
      <c r="BF422" s="241">
        <f>IF(N422="snížená",J422,0)</f>
        <v>0</v>
      </c>
      <c r="BG422" s="241">
        <f>IF(N422="zákl. přenesená",J422,0)</f>
        <v>0</v>
      </c>
      <c r="BH422" s="241">
        <f>IF(N422="sníž. přenesená",J422,0)</f>
        <v>0</v>
      </c>
      <c r="BI422" s="241">
        <f>IF(N422="nulová",J422,0)</f>
        <v>0</v>
      </c>
      <c r="BJ422" s="17" t="s">
        <v>82</v>
      </c>
      <c r="BK422" s="241">
        <f>ROUND(I422*H422,2)</f>
        <v>0</v>
      </c>
      <c r="BL422" s="17" t="s">
        <v>217</v>
      </c>
      <c r="BM422" s="240" t="s">
        <v>476</v>
      </c>
    </row>
    <row r="423" spans="1:51" s="13" customFormat="1" ht="12">
      <c r="A423" s="13"/>
      <c r="B423" s="247"/>
      <c r="C423" s="248"/>
      <c r="D423" s="249" t="s">
        <v>221</v>
      </c>
      <c r="E423" s="250" t="s">
        <v>1</v>
      </c>
      <c r="F423" s="251" t="s">
        <v>222</v>
      </c>
      <c r="G423" s="248"/>
      <c r="H423" s="250" t="s">
        <v>1</v>
      </c>
      <c r="I423" s="252"/>
      <c r="J423" s="248"/>
      <c r="K423" s="248"/>
      <c r="L423" s="253"/>
      <c r="M423" s="254"/>
      <c r="N423" s="255"/>
      <c r="O423" s="255"/>
      <c r="P423" s="255"/>
      <c r="Q423" s="255"/>
      <c r="R423" s="255"/>
      <c r="S423" s="255"/>
      <c r="T423" s="256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7" t="s">
        <v>221</v>
      </c>
      <c r="AU423" s="257" t="s">
        <v>84</v>
      </c>
      <c r="AV423" s="13" t="s">
        <v>82</v>
      </c>
      <c r="AW423" s="13" t="s">
        <v>31</v>
      </c>
      <c r="AX423" s="13" t="s">
        <v>74</v>
      </c>
      <c r="AY423" s="257" t="s">
        <v>211</v>
      </c>
    </row>
    <row r="424" spans="1:51" s="13" customFormat="1" ht="12">
      <c r="A424" s="13"/>
      <c r="B424" s="247"/>
      <c r="C424" s="248"/>
      <c r="D424" s="249" t="s">
        <v>221</v>
      </c>
      <c r="E424" s="250" t="s">
        <v>1</v>
      </c>
      <c r="F424" s="251" t="s">
        <v>223</v>
      </c>
      <c r="G424" s="248"/>
      <c r="H424" s="250" t="s">
        <v>1</v>
      </c>
      <c r="I424" s="252"/>
      <c r="J424" s="248"/>
      <c r="K424" s="248"/>
      <c r="L424" s="253"/>
      <c r="M424" s="254"/>
      <c r="N424" s="255"/>
      <c r="O424" s="255"/>
      <c r="P424" s="255"/>
      <c r="Q424" s="255"/>
      <c r="R424" s="255"/>
      <c r="S424" s="255"/>
      <c r="T424" s="256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7" t="s">
        <v>221</v>
      </c>
      <c r="AU424" s="257" t="s">
        <v>84</v>
      </c>
      <c r="AV424" s="13" t="s">
        <v>82</v>
      </c>
      <c r="AW424" s="13" t="s">
        <v>31</v>
      </c>
      <c r="AX424" s="13" t="s">
        <v>74</v>
      </c>
      <c r="AY424" s="257" t="s">
        <v>211</v>
      </c>
    </row>
    <row r="425" spans="1:51" s="14" customFormat="1" ht="12">
      <c r="A425" s="14"/>
      <c r="B425" s="258"/>
      <c r="C425" s="259"/>
      <c r="D425" s="249" t="s">
        <v>221</v>
      </c>
      <c r="E425" s="260" t="s">
        <v>1</v>
      </c>
      <c r="F425" s="261" t="s">
        <v>477</v>
      </c>
      <c r="G425" s="259"/>
      <c r="H425" s="262">
        <v>6</v>
      </c>
      <c r="I425" s="263"/>
      <c r="J425" s="259"/>
      <c r="K425" s="259"/>
      <c r="L425" s="264"/>
      <c r="M425" s="265"/>
      <c r="N425" s="266"/>
      <c r="O425" s="266"/>
      <c r="P425" s="266"/>
      <c r="Q425" s="266"/>
      <c r="R425" s="266"/>
      <c r="S425" s="266"/>
      <c r="T425" s="267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8" t="s">
        <v>221</v>
      </c>
      <c r="AU425" s="268" t="s">
        <v>84</v>
      </c>
      <c r="AV425" s="14" t="s">
        <v>84</v>
      </c>
      <c r="AW425" s="14" t="s">
        <v>31</v>
      </c>
      <c r="AX425" s="14" t="s">
        <v>74</v>
      </c>
      <c r="AY425" s="268" t="s">
        <v>211</v>
      </c>
    </row>
    <row r="426" spans="1:51" s="15" customFormat="1" ht="12">
      <c r="A426" s="15"/>
      <c r="B426" s="269"/>
      <c r="C426" s="270"/>
      <c r="D426" s="249" t="s">
        <v>221</v>
      </c>
      <c r="E426" s="271" t="s">
        <v>1</v>
      </c>
      <c r="F426" s="272" t="s">
        <v>225</v>
      </c>
      <c r="G426" s="270"/>
      <c r="H426" s="273">
        <v>6</v>
      </c>
      <c r="I426" s="274"/>
      <c r="J426" s="270"/>
      <c r="K426" s="270"/>
      <c r="L426" s="275"/>
      <c r="M426" s="276"/>
      <c r="N426" s="277"/>
      <c r="O426" s="277"/>
      <c r="P426" s="277"/>
      <c r="Q426" s="277"/>
      <c r="R426" s="277"/>
      <c r="S426" s="277"/>
      <c r="T426" s="278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79" t="s">
        <v>221</v>
      </c>
      <c r="AU426" s="279" t="s">
        <v>84</v>
      </c>
      <c r="AV426" s="15" t="s">
        <v>217</v>
      </c>
      <c r="AW426" s="15" t="s">
        <v>31</v>
      </c>
      <c r="AX426" s="15" t="s">
        <v>82</v>
      </c>
      <c r="AY426" s="279" t="s">
        <v>211</v>
      </c>
    </row>
    <row r="427" spans="1:65" s="2" customFormat="1" ht="33" customHeight="1">
      <c r="A427" s="38"/>
      <c r="B427" s="39"/>
      <c r="C427" s="228" t="s">
        <v>478</v>
      </c>
      <c r="D427" s="228" t="s">
        <v>213</v>
      </c>
      <c r="E427" s="229" t="s">
        <v>479</v>
      </c>
      <c r="F427" s="230" t="s">
        <v>480</v>
      </c>
      <c r="G427" s="231" t="s">
        <v>292</v>
      </c>
      <c r="H427" s="232">
        <v>113.835</v>
      </c>
      <c r="I427" s="233"/>
      <c r="J427" s="234">
        <f>ROUND(I427*H427,2)</f>
        <v>0</v>
      </c>
      <c r="K427" s="235"/>
      <c r="L427" s="44"/>
      <c r="M427" s="236" t="s">
        <v>1</v>
      </c>
      <c r="N427" s="237" t="s">
        <v>39</v>
      </c>
      <c r="O427" s="91"/>
      <c r="P427" s="238">
        <f>O427*H427</f>
        <v>0</v>
      </c>
      <c r="Q427" s="238">
        <v>0.00013</v>
      </c>
      <c r="R427" s="238">
        <f>Q427*H427</f>
        <v>0.014798549999999997</v>
      </c>
      <c r="S427" s="238">
        <v>0</v>
      </c>
      <c r="T427" s="239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40" t="s">
        <v>217</v>
      </c>
      <c r="AT427" s="240" t="s">
        <v>213</v>
      </c>
      <c r="AU427" s="240" t="s">
        <v>84</v>
      </c>
      <c r="AY427" s="17" t="s">
        <v>211</v>
      </c>
      <c r="BE427" s="241">
        <f>IF(N427="základní",J427,0)</f>
        <v>0</v>
      </c>
      <c r="BF427" s="241">
        <f>IF(N427="snížená",J427,0)</f>
        <v>0</v>
      </c>
      <c r="BG427" s="241">
        <f>IF(N427="zákl. přenesená",J427,0)</f>
        <v>0</v>
      </c>
      <c r="BH427" s="241">
        <f>IF(N427="sníž. přenesená",J427,0)</f>
        <v>0</v>
      </c>
      <c r="BI427" s="241">
        <f>IF(N427="nulová",J427,0)</f>
        <v>0</v>
      </c>
      <c r="BJ427" s="17" t="s">
        <v>82</v>
      </c>
      <c r="BK427" s="241">
        <f>ROUND(I427*H427,2)</f>
        <v>0</v>
      </c>
      <c r="BL427" s="17" t="s">
        <v>217</v>
      </c>
      <c r="BM427" s="240" t="s">
        <v>481</v>
      </c>
    </row>
    <row r="428" spans="1:51" s="13" customFormat="1" ht="12">
      <c r="A428" s="13"/>
      <c r="B428" s="247"/>
      <c r="C428" s="248"/>
      <c r="D428" s="249" t="s">
        <v>221</v>
      </c>
      <c r="E428" s="250" t="s">
        <v>1</v>
      </c>
      <c r="F428" s="251" t="s">
        <v>223</v>
      </c>
      <c r="G428" s="248"/>
      <c r="H428" s="250" t="s">
        <v>1</v>
      </c>
      <c r="I428" s="252"/>
      <c r="J428" s="248"/>
      <c r="K428" s="248"/>
      <c r="L428" s="253"/>
      <c r="M428" s="254"/>
      <c r="N428" s="255"/>
      <c r="O428" s="255"/>
      <c r="P428" s="255"/>
      <c r="Q428" s="255"/>
      <c r="R428" s="255"/>
      <c r="S428" s="255"/>
      <c r="T428" s="25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7" t="s">
        <v>221</v>
      </c>
      <c r="AU428" s="257" t="s">
        <v>84</v>
      </c>
      <c r="AV428" s="13" t="s">
        <v>82</v>
      </c>
      <c r="AW428" s="13" t="s">
        <v>31</v>
      </c>
      <c r="AX428" s="13" t="s">
        <v>74</v>
      </c>
      <c r="AY428" s="257" t="s">
        <v>211</v>
      </c>
    </row>
    <row r="429" spans="1:51" s="14" customFormat="1" ht="12">
      <c r="A429" s="14"/>
      <c r="B429" s="258"/>
      <c r="C429" s="259"/>
      <c r="D429" s="249" t="s">
        <v>221</v>
      </c>
      <c r="E429" s="260" t="s">
        <v>1</v>
      </c>
      <c r="F429" s="261" t="s">
        <v>436</v>
      </c>
      <c r="G429" s="259"/>
      <c r="H429" s="262">
        <v>15.2</v>
      </c>
      <c r="I429" s="263"/>
      <c r="J429" s="259"/>
      <c r="K429" s="259"/>
      <c r="L429" s="264"/>
      <c r="M429" s="265"/>
      <c r="N429" s="266"/>
      <c r="O429" s="266"/>
      <c r="P429" s="266"/>
      <c r="Q429" s="266"/>
      <c r="R429" s="266"/>
      <c r="S429" s="266"/>
      <c r="T429" s="267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8" t="s">
        <v>221</v>
      </c>
      <c r="AU429" s="268" t="s">
        <v>84</v>
      </c>
      <c r="AV429" s="14" t="s">
        <v>84</v>
      </c>
      <c r="AW429" s="14" t="s">
        <v>31</v>
      </c>
      <c r="AX429" s="14" t="s">
        <v>74</v>
      </c>
      <c r="AY429" s="268" t="s">
        <v>211</v>
      </c>
    </row>
    <row r="430" spans="1:51" s="14" customFormat="1" ht="12">
      <c r="A430" s="14"/>
      <c r="B430" s="258"/>
      <c r="C430" s="259"/>
      <c r="D430" s="249" t="s">
        <v>221</v>
      </c>
      <c r="E430" s="260" t="s">
        <v>1</v>
      </c>
      <c r="F430" s="261" t="s">
        <v>437</v>
      </c>
      <c r="G430" s="259"/>
      <c r="H430" s="262">
        <v>3.3</v>
      </c>
      <c r="I430" s="263"/>
      <c r="J430" s="259"/>
      <c r="K430" s="259"/>
      <c r="L430" s="264"/>
      <c r="M430" s="265"/>
      <c r="N430" s="266"/>
      <c r="O430" s="266"/>
      <c r="P430" s="266"/>
      <c r="Q430" s="266"/>
      <c r="R430" s="266"/>
      <c r="S430" s="266"/>
      <c r="T430" s="26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8" t="s">
        <v>221</v>
      </c>
      <c r="AU430" s="268" t="s">
        <v>84</v>
      </c>
      <c r="AV430" s="14" t="s">
        <v>84</v>
      </c>
      <c r="AW430" s="14" t="s">
        <v>31</v>
      </c>
      <c r="AX430" s="14" t="s">
        <v>74</v>
      </c>
      <c r="AY430" s="268" t="s">
        <v>211</v>
      </c>
    </row>
    <row r="431" spans="1:51" s="14" customFormat="1" ht="12">
      <c r="A431" s="14"/>
      <c r="B431" s="258"/>
      <c r="C431" s="259"/>
      <c r="D431" s="249" t="s">
        <v>221</v>
      </c>
      <c r="E431" s="260" t="s">
        <v>1</v>
      </c>
      <c r="F431" s="261" t="s">
        <v>438</v>
      </c>
      <c r="G431" s="259"/>
      <c r="H431" s="262">
        <v>13.6</v>
      </c>
      <c r="I431" s="263"/>
      <c r="J431" s="259"/>
      <c r="K431" s="259"/>
      <c r="L431" s="264"/>
      <c r="M431" s="265"/>
      <c r="N431" s="266"/>
      <c r="O431" s="266"/>
      <c r="P431" s="266"/>
      <c r="Q431" s="266"/>
      <c r="R431" s="266"/>
      <c r="S431" s="266"/>
      <c r="T431" s="267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68" t="s">
        <v>221</v>
      </c>
      <c r="AU431" s="268" t="s">
        <v>84</v>
      </c>
      <c r="AV431" s="14" t="s">
        <v>84</v>
      </c>
      <c r="AW431" s="14" t="s">
        <v>31</v>
      </c>
      <c r="AX431" s="14" t="s">
        <v>74</v>
      </c>
      <c r="AY431" s="268" t="s">
        <v>211</v>
      </c>
    </row>
    <row r="432" spans="1:51" s="14" customFormat="1" ht="12">
      <c r="A432" s="14"/>
      <c r="B432" s="258"/>
      <c r="C432" s="259"/>
      <c r="D432" s="249" t="s">
        <v>221</v>
      </c>
      <c r="E432" s="260" t="s">
        <v>1</v>
      </c>
      <c r="F432" s="261" t="s">
        <v>439</v>
      </c>
      <c r="G432" s="259"/>
      <c r="H432" s="262">
        <v>4.24</v>
      </c>
      <c r="I432" s="263"/>
      <c r="J432" s="259"/>
      <c r="K432" s="259"/>
      <c r="L432" s="264"/>
      <c r="M432" s="265"/>
      <c r="N432" s="266"/>
      <c r="O432" s="266"/>
      <c r="P432" s="266"/>
      <c r="Q432" s="266"/>
      <c r="R432" s="266"/>
      <c r="S432" s="266"/>
      <c r="T432" s="26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68" t="s">
        <v>221</v>
      </c>
      <c r="AU432" s="268" t="s">
        <v>84</v>
      </c>
      <c r="AV432" s="14" t="s">
        <v>84</v>
      </c>
      <c r="AW432" s="14" t="s">
        <v>31</v>
      </c>
      <c r="AX432" s="14" t="s">
        <v>74</v>
      </c>
      <c r="AY432" s="268" t="s">
        <v>211</v>
      </c>
    </row>
    <row r="433" spans="1:51" s="14" customFormat="1" ht="12">
      <c r="A433" s="14"/>
      <c r="B433" s="258"/>
      <c r="C433" s="259"/>
      <c r="D433" s="249" t="s">
        <v>221</v>
      </c>
      <c r="E433" s="260" t="s">
        <v>1</v>
      </c>
      <c r="F433" s="261" t="s">
        <v>482</v>
      </c>
      <c r="G433" s="259"/>
      <c r="H433" s="262">
        <v>8.415</v>
      </c>
      <c r="I433" s="263"/>
      <c r="J433" s="259"/>
      <c r="K433" s="259"/>
      <c r="L433" s="264"/>
      <c r="M433" s="265"/>
      <c r="N433" s="266"/>
      <c r="O433" s="266"/>
      <c r="P433" s="266"/>
      <c r="Q433" s="266"/>
      <c r="R433" s="266"/>
      <c r="S433" s="266"/>
      <c r="T433" s="267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8" t="s">
        <v>221</v>
      </c>
      <c r="AU433" s="268" t="s">
        <v>84</v>
      </c>
      <c r="AV433" s="14" t="s">
        <v>84</v>
      </c>
      <c r="AW433" s="14" t="s">
        <v>31</v>
      </c>
      <c r="AX433" s="14" t="s">
        <v>74</v>
      </c>
      <c r="AY433" s="268" t="s">
        <v>211</v>
      </c>
    </row>
    <row r="434" spans="1:51" s="13" customFormat="1" ht="12">
      <c r="A434" s="13"/>
      <c r="B434" s="247"/>
      <c r="C434" s="248"/>
      <c r="D434" s="249" t="s">
        <v>221</v>
      </c>
      <c r="E434" s="250" t="s">
        <v>1</v>
      </c>
      <c r="F434" s="251" t="s">
        <v>331</v>
      </c>
      <c r="G434" s="248"/>
      <c r="H434" s="250" t="s">
        <v>1</v>
      </c>
      <c r="I434" s="252"/>
      <c r="J434" s="248"/>
      <c r="K434" s="248"/>
      <c r="L434" s="253"/>
      <c r="M434" s="254"/>
      <c r="N434" s="255"/>
      <c r="O434" s="255"/>
      <c r="P434" s="255"/>
      <c r="Q434" s="255"/>
      <c r="R434" s="255"/>
      <c r="S434" s="255"/>
      <c r="T434" s="256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7" t="s">
        <v>221</v>
      </c>
      <c r="AU434" s="257" t="s">
        <v>84</v>
      </c>
      <c r="AV434" s="13" t="s">
        <v>82</v>
      </c>
      <c r="AW434" s="13" t="s">
        <v>31</v>
      </c>
      <c r="AX434" s="13" t="s">
        <v>74</v>
      </c>
      <c r="AY434" s="257" t="s">
        <v>211</v>
      </c>
    </row>
    <row r="435" spans="1:51" s="14" customFormat="1" ht="12">
      <c r="A435" s="14"/>
      <c r="B435" s="258"/>
      <c r="C435" s="259"/>
      <c r="D435" s="249" t="s">
        <v>221</v>
      </c>
      <c r="E435" s="260" t="s">
        <v>1</v>
      </c>
      <c r="F435" s="261" t="s">
        <v>483</v>
      </c>
      <c r="G435" s="259"/>
      <c r="H435" s="262">
        <v>16.54</v>
      </c>
      <c r="I435" s="263"/>
      <c r="J435" s="259"/>
      <c r="K435" s="259"/>
      <c r="L435" s="264"/>
      <c r="M435" s="265"/>
      <c r="N435" s="266"/>
      <c r="O435" s="266"/>
      <c r="P435" s="266"/>
      <c r="Q435" s="266"/>
      <c r="R435" s="266"/>
      <c r="S435" s="266"/>
      <c r="T435" s="267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8" t="s">
        <v>221</v>
      </c>
      <c r="AU435" s="268" t="s">
        <v>84</v>
      </c>
      <c r="AV435" s="14" t="s">
        <v>84</v>
      </c>
      <c r="AW435" s="14" t="s">
        <v>31</v>
      </c>
      <c r="AX435" s="14" t="s">
        <v>74</v>
      </c>
      <c r="AY435" s="268" t="s">
        <v>211</v>
      </c>
    </row>
    <row r="436" spans="1:51" s="14" customFormat="1" ht="12">
      <c r="A436" s="14"/>
      <c r="B436" s="258"/>
      <c r="C436" s="259"/>
      <c r="D436" s="249" t="s">
        <v>221</v>
      </c>
      <c r="E436" s="260" t="s">
        <v>1</v>
      </c>
      <c r="F436" s="261" t="s">
        <v>484</v>
      </c>
      <c r="G436" s="259"/>
      <c r="H436" s="262">
        <v>18</v>
      </c>
      <c r="I436" s="263"/>
      <c r="J436" s="259"/>
      <c r="K436" s="259"/>
      <c r="L436" s="264"/>
      <c r="M436" s="265"/>
      <c r="N436" s="266"/>
      <c r="O436" s="266"/>
      <c r="P436" s="266"/>
      <c r="Q436" s="266"/>
      <c r="R436" s="266"/>
      <c r="S436" s="266"/>
      <c r="T436" s="26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8" t="s">
        <v>221</v>
      </c>
      <c r="AU436" s="268" t="s">
        <v>84</v>
      </c>
      <c r="AV436" s="14" t="s">
        <v>84</v>
      </c>
      <c r="AW436" s="14" t="s">
        <v>31</v>
      </c>
      <c r="AX436" s="14" t="s">
        <v>74</v>
      </c>
      <c r="AY436" s="268" t="s">
        <v>211</v>
      </c>
    </row>
    <row r="437" spans="1:51" s="13" customFormat="1" ht="12">
      <c r="A437" s="13"/>
      <c r="B437" s="247"/>
      <c r="C437" s="248"/>
      <c r="D437" s="249" t="s">
        <v>221</v>
      </c>
      <c r="E437" s="250" t="s">
        <v>1</v>
      </c>
      <c r="F437" s="251" t="s">
        <v>335</v>
      </c>
      <c r="G437" s="248"/>
      <c r="H437" s="250" t="s">
        <v>1</v>
      </c>
      <c r="I437" s="252"/>
      <c r="J437" s="248"/>
      <c r="K437" s="248"/>
      <c r="L437" s="253"/>
      <c r="M437" s="254"/>
      <c r="N437" s="255"/>
      <c r="O437" s="255"/>
      <c r="P437" s="255"/>
      <c r="Q437" s="255"/>
      <c r="R437" s="255"/>
      <c r="S437" s="255"/>
      <c r="T437" s="25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7" t="s">
        <v>221</v>
      </c>
      <c r="AU437" s="257" t="s">
        <v>84</v>
      </c>
      <c r="AV437" s="13" t="s">
        <v>82</v>
      </c>
      <c r="AW437" s="13" t="s">
        <v>31</v>
      </c>
      <c r="AX437" s="13" t="s">
        <v>74</v>
      </c>
      <c r="AY437" s="257" t="s">
        <v>211</v>
      </c>
    </row>
    <row r="438" spans="1:51" s="14" customFormat="1" ht="12">
      <c r="A438" s="14"/>
      <c r="B438" s="258"/>
      <c r="C438" s="259"/>
      <c r="D438" s="249" t="s">
        <v>221</v>
      </c>
      <c r="E438" s="260" t="s">
        <v>1</v>
      </c>
      <c r="F438" s="261" t="s">
        <v>485</v>
      </c>
      <c r="G438" s="259"/>
      <c r="H438" s="262">
        <v>16.54</v>
      </c>
      <c r="I438" s="263"/>
      <c r="J438" s="259"/>
      <c r="K438" s="259"/>
      <c r="L438" s="264"/>
      <c r="M438" s="265"/>
      <c r="N438" s="266"/>
      <c r="O438" s="266"/>
      <c r="P438" s="266"/>
      <c r="Q438" s="266"/>
      <c r="R438" s="266"/>
      <c r="S438" s="266"/>
      <c r="T438" s="26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68" t="s">
        <v>221</v>
      </c>
      <c r="AU438" s="268" t="s">
        <v>84</v>
      </c>
      <c r="AV438" s="14" t="s">
        <v>84</v>
      </c>
      <c r="AW438" s="14" t="s">
        <v>31</v>
      </c>
      <c r="AX438" s="14" t="s">
        <v>74</v>
      </c>
      <c r="AY438" s="268" t="s">
        <v>211</v>
      </c>
    </row>
    <row r="439" spans="1:51" s="14" customFormat="1" ht="12">
      <c r="A439" s="14"/>
      <c r="B439" s="258"/>
      <c r="C439" s="259"/>
      <c r="D439" s="249" t="s">
        <v>221</v>
      </c>
      <c r="E439" s="260" t="s">
        <v>1</v>
      </c>
      <c r="F439" s="261" t="s">
        <v>486</v>
      </c>
      <c r="G439" s="259"/>
      <c r="H439" s="262">
        <v>18</v>
      </c>
      <c r="I439" s="263"/>
      <c r="J439" s="259"/>
      <c r="K439" s="259"/>
      <c r="L439" s="264"/>
      <c r="M439" s="265"/>
      <c r="N439" s="266"/>
      <c r="O439" s="266"/>
      <c r="P439" s="266"/>
      <c r="Q439" s="266"/>
      <c r="R439" s="266"/>
      <c r="S439" s="266"/>
      <c r="T439" s="267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8" t="s">
        <v>221</v>
      </c>
      <c r="AU439" s="268" t="s">
        <v>84</v>
      </c>
      <c r="AV439" s="14" t="s">
        <v>84</v>
      </c>
      <c r="AW439" s="14" t="s">
        <v>31</v>
      </c>
      <c r="AX439" s="14" t="s">
        <v>74</v>
      </c>
      <c r="AY439" s="268" t="s">
        <v>211</v>
      </c>
    </row>
    <row r="440" spans="1:51" s="15" customFormat="1" ht="12">
      <c r="A440" s="15"/>
      <c r="B440" s="269"/>
      <c r="C440" s="270"/>
      <c r="D440" s="249" t="s">
        <v>221</v>
      </c>
      <c r="E440" s="271" t="s">
        <v>1</v>
      </c>
      <c r="F440" s="272" t="s">
        <v>225</v>
      </c>
      <c r="G440" s="270"/>
      <c r="H440" s="273">
        <v>113.835</v>
      </c>
      <c r="I440" s="274"/>
      <c r="J440" s="270"/>
      <c r="K440" s="270"/>
      <c r="L440" s="275"/>
      <c r="M440" s="276"/>
      <c r="N440" s="277"/>
      <c r="O440" s="277"/>
      <c r="P440" s="277"/>
      <c r="Q440" s="277"/>
      <c r="R440" s="277"/>
      <c r="S440" s="277"/>
      <c r="T440" s="278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79" t="s">
        <v>221</v>
      </c>
      <c r="AU440" s="279" t="s">
        <v>84</v>
      </c>
      <c r="AV440" s="15" t="s">
        <v>217</v>
      </c>
      <c r="AW440" s="15" t="s">
        <v>31</v>
      </c>
      <c r="AX440" s="15" t="s">
        <v>82</v>
      </c>
      <c r="AY440" s="279" t="s">
        <v>211</v>
      </c>
    </row>
    <row r="441" spans="1:65" s="2" customFormat="1" ht="24.15" customHeight="1">
      <c r="A441" s="38"/>
      <c r="B441" s="39"/>
      <c r="C441" s="228" t="s">
        <v>487</v>
      </c>
      <c r="D441" s="228" t="s">
        <v>213</v>
      </c>
      <c r="E441" s="229" t="s">
        <v>488</v>
      </c>
      <c r="F441" s="230" t="s">
        <v>489</v>
      </c>
      <c r="G441" s="231" t="s">
        <v>292</v>
      </c>
      <c r="H441" s="232">
        <v>303.517</v>
      </c>
      <c r="I441" s="233"/>
      <c r="J441" s="234">
        <f>ROUND(I441*H441,2)</f>
        <v>0</v>
      </c>
      <c r="K441" s="235"/>
      <c r="L441" s="44"/>
      <c r="M441" s="236" t="s">
        <v>1</v>
      </c>
      <c r="N441" s="237" t="s">
        <v>39</v>
      </c>
      <c r="O441" s="91"/>
      <c r="P441" s="238">
        <f>O441*H441</f>
        <v>0</v>
      </c>
      <c r="Q441" s="238">
        <v>4E-05</v>
      </c>
      <c r="R441" s="238">
        <f>Q441*H441</f>
        <v>0.012140680000000001</v>
      </c>
      <c r="S441" s="238">
        <v>0</v>
      </c>
      <c r="T441" s="239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40" t="s">
        <v>217</v>
      </c>
      <c r="AT441" s="240" t="s">
        <v>213</v>
      </c>
      <c r="AU441" s="240" t="s">
        <v>84</v>
      </c>
      <c r="AY441" s="17" t="s">
        <v>211</v>
      </c>
      <c r="BE441" s="241">
        <f>IF(N441="základní",J441,0)</f>
        <v>0</v>
      </c>
      <c r="BF441" s="241">
        <f>IF(N441="snížená",J441,0)</f>
        <v>0</v>
      </c>
      <c r="BG441" s="241">
        <f>IF(N441="zákl. přenesená",J441,0)</f>
        <v>0</v>
      </c>
      <c r="BH441" s="241">
        <f>IF(N441="sníž. přenesená",J441,0)</f>
        <v>0</v>
      </c>
      <c r="BI441" s="241">
        <f>IF(N441="nulová",J441,0)</f>
        <v>0</v>
      </c>
      <c r="BJ441" s="17" t="s">
        <v>82</v>
      </c>
      <c r="BK441" s="241">
        <f>ROUND(I441*H441,2)</f>
        <v>0</v>
      </c>
      <c r="BL441" s="17" t="s">
        <v>217</v>
      </c>
      <c r="BM441" s="240" t="s">
        <v>490</v>
      </c>
    </row>
    <row r="442" spans="1:51" s="13" customFormat="1" ht="12">
      <c r="A442" s="13"/>
      <c r="B442" s="247"/>
      <c r="C442" s="248"/>
      <c r="D442" s="249" t="s">
        <v>221</v>
      </c>
      <c r="E442" s="250" t="s">
        <v>1</v>
      </c>
      <c r="F442" s="251" t="s">
        <v>223</v>
      </c>
      <c r="G442" s="248"/>
      <c r="H442" s="250" t="s">
        <v>1</v>
      </c>
      <c r="I442" s="252"/>
      <c r="J442" s="248"/>
      <c r="K442" s="248"/>
      <c r="L442" s="253"/>
      <c r="M442" s="254"/>
      <c r="N442" s="255"/>
      <c r="O442" s="255"/>
      <c r="P442" s="255"/>
      <c r="Q442" s="255"/>
      <c r="R442" s="255"/>
      <c r="S442" s="255"/>
      <c r="T442" s="256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7" t="s">
        <v>221</v>
      </c>
      <c r="AU442" s="257" t="s">
        <v>84</v>
      </c>
      <c r="AV442" s="13" t="s">
        <v>82</v>
      </c>
      <c r="AW442" s="13" t="s">
        <v>31</v>
      </c>
      <c r="AX442" s="13" t="s">
        <v>74</v>
      </c>
      <c r="AY442" s="257" t="s">
        <v>211</v>
      </c>
    </row>
    <row r="443" spans="1:51" s="14" customFormat="1" ht="12">
      <c r="A443" s="14"/>
      <c r="B443" s="258"/>
      <c r="C443" s="259"/>
      <c r="D443" s="249" t="s">
        <v>221</v>
      </c>
      <c r="E443" s="260" t="s">
        <v>1</v>
      </c>
      <c r="F443" s="261" t="s">
        <v>436</v>
      </c>
      <c r="G443" s="259"/>
      <c r="H443" s="262">
        <v>15.2</v>
      </c>
      <c r="I443" s="263"/>
      <c r="J443" s="259"/>
      <c r="K443" s="259"/>
      <c r="L443" s="264"/>
      <c r="M443" s="265"/>
      <c r="N443" s="266"/>
      <c r="O443" s="266"/>
      <c r="P443" s="266"/>
      <c r="Q443" s="266"/>
      <c r="R443" s="266"/>
      <c r="S443" s="266"/>
      <c r="T443" s="267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8" t="s">
        <v>221</v>
      </c>
      <c r="AU443" s="268" t="s">
        <v>84</v>
      </c>
      <c r="AV443" s="14" t="s">
        <v>84</v>
      </c>
      <c r="AW443" s="14" t="s">
        <v>31</v>
      </c>
      <c r="AX443" s="14" t="s">
        <v>74</v>
      </c>
      <c r="AY443" s="268" t="s">
        <v>211</v>
      </c>
    </row>
    <row r="444" spans="1:51" s="14" customFormat="1" ht="12">
      <c r="A444" s="14"/>
      <c r="B444" s="258"/>
      <c r="C444" s="259"/>
      <c r="D444" s="249" t="s">
        <v>221</v>
      </c>
      <c r="E444" s="260" t="s">
        <v>1</v>
      </c>
      <c r="F444" s="261" t="s">
        <v>437</v>
      </c>
      <c r="G444" s="259"/>
      <c r="H444" s="262">
        <v>3.3</v>
      </c>
      <c r="I444" s="263"/>
      <c r="J444" s="259"/>
      <c r="K444" s="259"/>
      <c r="L444" s="264"/>
      <c r="M444" s="265"/>
      <c r="N444" s="266"/>
      <c r="O444" s="266"/>
      <c r="P444" s="266"/>
      <c r="Q444" s="266"/>
      <c r="R444" s="266"/>
      <c r="S444" s="266"/>
      <c r="T444" s="267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8" t="s">
        <v>221</v>
      </c>
      <c r="AU444" s="268" t="s">
        <v>84</v>
      </c>
      <c r="AV444" s="14" t="s">
        <v>84</v>
      </c>
      <c r="AW444" s="14" t="s">
        <v>31</v>
      </c>
      <c r="AX444" s="14" t="s">
        <v>74</v>
      </c>
      <c r="AY444" s="268" t="s">
        <v>211</v>
      </c>
    </row>
    <row r="445" spans="1:51" s="14" customFormat="1" ht="12">
      <c r="A445" s="14"/>
      <c r="B445" s="258"/>
      <c r="C445" s="259"/>
      <c r="D445" s="249" t="s">
        <v>221</v>
      </c>
      <c r="E445" s="260" t="s">
        <v>1</v>
      </c>
      <c r="F445" s="261" t="s">
        <v>438</v>
      </c>
      <c r="G445" s="259"/>
      <c r="H445" s="262">
        <v>13.6</v>
      </c>
      <c r="I445" s="263"/>
      <c r="J445" s="259"/>
      <c r="K445" s="259"/>
      <c r="L445" s="264"/>
      <c r="M445" s="265"/>
      <c r="N445" s="266"/>
      <c r="O445" s="266"/>
      <c r="P445" s="266"/>
      <c r="Q445" s="266"/>
      <c r="R445" s="266"/>
      <c r="S445" s="266"/>
      <c r="T445" s="267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8" t="s">
        <v>221</v>
      </c>
      <c r="AU445" s="268" t="s">
        <v>84</v>
      </c>
      <c r="AV445" s="14" t="s">
        <v>84</v>
      </c>
      <c r="AW445" s="14" t="s">
        <v>31</v>
      </c>
      <c r="AX445" s="14" t="s">
        <v>74</v>
      </c>
      <c r="AY445" s="268" t="s">
        <v>211</v>
      </c>
    </row>
    <row r="446" spans="1:51" s="14" customFormat="1" ht="12">
      <c r="A446" s="14"/>
      <c r="B446" s="258"/>
      <c r="C446" s="259"/>
      <c r="D446" s="249" t="s">
        <v>221</v>
      </c>
      <c r="E446" s="260" t="s">
        <v>1</v>
      </c>
      <c r="F446" s="261" t="s">
        <v>439</v>
      </c>
      <c r="G446" s="259"/>
      <c r="H446" s="262">
        <v>4.24</v>
      </c>
      <c r="I446" s="263"/>
      <c r="J446" s="259"/>
      <c r="K446" s="259"/>
      <c r="L446" s="264"/>
      <c r="M446" s="265"/>
      <c r="N446" s="266"/>
      <c r="O446" s="266"/>
      <c r="P446" s="266"/>
      <c r="Q446" s="266"/>
      <c r="R446" s="266"/>
      <c r="S446" s="266"/>
      <c r="T446" s="267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8" t="s">
        <v>221</v>
      </c>
      <c r="AU446" s="268" t="s">
        <v>84</v>
      </c>
      <c r="AV446" s="14" t="s">
        <v>84</v>
      </c>
      <c r="AW446" s="14" t="s">
        <v>31</v>
      </c>
      <c r="AX446" s="14" t="s">
        <v>74</v>
      </c>
      <c r="AY446" s="268" t="s">
        <v>211</v>
      </c>
    </row>
    <row r="447" spans="1:51" s="14" customFormat="1" ht="12">
      <c r="A447" s="14"/>
      <c r="B447" s="258"/>
      <c r="C447" s="259"/>
      <c r="D447" s="249" t="s">
        <v>221</v>
      </c>
      <c r="E447" s="260" t="s">
        <v>1</v>
      </c>
      <c r="F447" s="261" t="s">
        <v>491</v>
      </c>
      <c r="G447" s="259"/>
      <c r="H447" s="262">
        <v>33.68</v>
      </c>
      <c r="I447" s="263"/>
      <c r="J447" s="259"/>
      <c r="K447" s="259"/>
      <c r="L447" s="264"/>
      <c r="M447" s="265"/>
      <c r="N447" s="266"/>
      <c r="O447" s="266"/>
      <c r="P447" s="266"/>
      <c r="Q447" s="266"/>
      <c r="R447" s="266"/>
      <c r="S447" s="266"/>
      <c r="T447" s="267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8" t="s">
        <v>221</v>
      </c>
      <c r="AU447" s="268" t="s">
        <v>84</v>
      </c>
      <c r="AV447" s="14" t="s">
        <v>84</v>
      </c>
      <c r="AW447" s="14" t="s">
        <v>31</v>
      </c>
      <c r="AX447" s="14" t="s">
        <v>74</v>
      </c>
      <c r="AY447" s="268" t="s">
        <v>211</v>
      </c>
    </row>
    <row r="448" spans="1:51" s="13" customFormat="1" ht="12">
      <c r="A448" s="13"/>
      <c r="B448" s="247"/>
      <c r="C448" s="248"/>
      <c r="D448" s="249" t="s">
        <v>221</v>
      </c>
      <c r="E448" s="250" t="s">
        <v>1</v>
      </c>
      <c r="F448" s="251" t="s">
        <v>492</v>
      </c>
      <c r="G448" s="248"/>
      <c r="H448" s="250" t="s">
        <v>1</v>
      </c>
      <c r="I448" s="252"/>
      <c r="J448" s="248"/>
      <c r="K448" s="248"/>
      <c r="L448" s="253"/>
      <c r="M448" s="254"/>
      <c r="N448" s="255"/>
      <c r="O448" s="255"/>
      <c r="P448" s="255"/>
      <c r="Q448" s="255"/>
      <c r="R448" s="255"/>
      <c r="S448" s="255"/>
      <c r="T448" s="25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7" t="s">
        <v>221</v>
      </c>
      <c r="AU448" s="257" t="s">
        <v>84</v>
      </c>
      <c r="AV448" s="13" t="s">
        <v>82</v>
      </c>
      <c r="AW448" s="13" t="s">
        <v>31</v>
      </c>
      <c r="AX448" s="13" t="s">
        <v>74</v>
      </c>
      <c r="AY448" s="257" t="s">
        <v>211</v>
      </c>
    </row>
    <row r="449" spans="1:51" s="14" customFormat="1" ht="12">
      <c r="A449" s="14"/>
      <c r="B449" s="258"/>
      <c r="C449" s="259"/>
      <c r="D449" s="249" t="s">
        <v>221</v>
      </c>
      <c r="E449" s="260" t="s">
        <v>1</v>
      </c>
      <c r="F449" s="261" t="s">
        <v>493</v>
      </c>
      <c r="G449" s="259"/>
      <c r="H449" s="262">
        <v>1.77</v>
      </c>
      <c r="I449" s="263"/>
      <c r="J449" s="259"/>
      <c r="K449" s="259"/>
      <c r="L449" s="264"/>
      <c r="M449" s="265"/>
      <c r="N449" s="266"/>
      <c r="O449" s="266"/>
      <c r="P449" s="266"/>
      <c r="Q449" s="266"/>
      <c r="R449" s="266"/>
      <c r="S449" s="266"/>
      <c r="T449" s="267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8" t="s">
        <v>221</v>
      </c>
      <c r="AU449" s="268" t="s">
        <v>84</v>
      </c>
      <c r="AV449" s="14" t="s">
        <v>84</v>
      </c>
      <c r="AW449" s="14" t="s">
        <v>31</v>
      </c>
      <c r="AX449" s="14" t="s">
        <v>74</v>
      </c>
      <c r="AY449" s="268" t="s">
        <v>211</v>
      </c>
    </row>
    <row r="450" spans="1:51" s="14" customFormat="1" ht="12">
      <c r="A450" s="14"/>
      <c r="B450" s="258"/>
      <c r="C450" s="259"/>
      <c r="D450" s="249" t="s">
        <v>221</v>
      </c>
      <c r="E450" s="260" t="s">
        <v>1</v>
      </c>
      <c r="F450" s="261" t="s">
        <v>494</v>
      </c>
      <c r="G450" s="259"/>
      <c r="H450" s="262">
        <v>11.417</v>
      </c>
      <c r="I450" s="263"/>
      <c r="J450" s="259"/>
      <c r="K450" s="259"/>
      <c r="L450" s="264"/>
      <c r="M450" s="265"/>
      <c r="N450" s="266"/>
      <c r="O450" s="266"/>
      <c r="P450" s="266"/>
      <c r="Q450" s="266"/>
      <c r="R450" s="266"/>
      <c r="S450" s="266"/>
      <c r="T450" s="26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8" t="s">
        <v>221</v>
      </c>
      <c r="AU450" s="268" t="s">
        <v>84</v>
      </c>
      <c r="AV450" s="14" t="s">
        <v>84</v>
      </c>
      <c r="AW450" s="14" t="s">
        <v>31</v>
      </c>
      <c r="AX450" s="14" t="s">
        <v>74</v>
      </c>
      <c r="AY450" s="268" t="s">
        <v>211</v>
      </c>
    </row>
    <row r="451" spans="1:51" s="13" customFormat="1" ht="12">
      <c r="A451" s="13"/>
      <c r="B451" s="247"/>
      <c r="C451" s="248"/>
      <c r="D451" s="249" t="s">
        <v>221</v>
      </c>
      <c r="E451" s="250" t="s">
        <v>1</v>
      </c>
      <c r="F451" s="251" t="s">
        <v>331</v>
      </c>
      <c r="G451" s="248"/>
      <c r="H451" s="250" t="s">
        <v>1</v>
      </c>
      <c r="I451" s="252"/>
      <c r="J451" s="248"/>
      <c r="K451" s="248"/>
      <c r="L451" s="253"/>
      <c r="M451" s="254"/>
      <c r="N451" s="255"/>
      <c r="O451" s="255"/>
      <c r="P451" s="255"/>
      <c r="Q451" s="255"/>
      <c r="R451" s="255"/>
      <c r="S451" s="255"/>
      <c r="T451" s="256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7" t="s">
        <v>221</v>
      </c>
      <c r="AU451" s="257" t="s">
        <v>84</v>
      </c>
      <c r="AV451" s="13" t="s">
        <v>82</v>
      </c>
      <c r="AW451" s="13" t="s">
        <v>31</v>
      </c>
      <c r="AX451" s="13" t="s">
        <v>74</v>
      </c>
      <c r="AY451" s="257" t="s">
        <v>211</v>
      </c>
    </row>
    <row r="452" spans="1:51" s="14" customFormat="1" ht="12">
      <c r="A452" s="14"/>
      <c r="B452" s="258"/>
      <c r="C452" s="259"/>
      <c r="D452" s="249" t="s">
        <v>221</v>
      </c>
      <c r="E452" s="260" t="s">
        <v>1</v>
      </c>
      <c r="F452" s="261" t="s">
        <v>483</v>
      </c>
      <c r="G452" s="259"/>
      <c r="H452" s="262">
        <v>16.54</v>
      </c>
      <c r="I452" s="263"/>
      <c r="J452" s="259"/>
      <c r="K452" s="259"/>
      <c r="L452" s="264"/>
      <c r="M452" s="265"/>
      <c r="N452" s="266"/>
      <c r="O452" s="266"/>
      <c r="P452" s="266"/>
      <c r="Q452" s="266"/>
      <c r="R452" s="266"/>
      <c r="S452" s="266"/>
      <c r="T452" s="267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8" t="s">
        <v>221</v>
      </c>
      <c r="AU452" s="268" t="s">
        <v>84</v>
      </c>
      <c r="AV452" s="14" t="s">
        <v>84</v>
      </c>
      <c r="AW452" s="14" t="s">
        <v>31</v>
      </c>
      <c r="AX452" s="14" t="s">
        <v>74</v>
      </c>
      <c r="AY452" s="268" t="s">
        <v>211</v>
      </c>
    </row>
    <row r="453" spans="1:51" s="14" customFormat="1" ht="12">
      <c r="A453" s="14"/>
      <c r="B453" s="258"/>
      <c r="C453" s="259"/>
      <c r="D453" s="249" t="s">
        <v>221</v>
      </c>
      <c r="E453" s="260" t="s">
        <v>1</v>
      </c>
      <c r="F453" s="261" t="s">
        <v>484</v>
      </c>
      <c r="G453" s="259"/>
      <c r="H453" s="262">
        <v>18</v>
      </c>
      <c r="I453" s="263"/>
      <c r="J453" s="259"/>
      <c r="K453" s="259"/>
      <c r="L453" s="264"/>
      <c r="M453" s="265"/>
      <c r="N453" s="266"/>
      <c r="O453" s="266"/>
      <c r="P453" s="266"/>
      <c r="Q453" s="266"/>
      <c r="R453" s="266"/>
      <c r="S453" s="266"/>
      <c r="T453" s="26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8" t="s">
        <v>221</v>
      </c>
      <c r="AU453" s="268" t="s">
        <v>84</v>
      </c>
      <c r="AV453" s="14" t="s">
        <v>84</v>
      </c>
      <c r="AW453" s="14" t="s">
        <v>31</v>
      </c>
      <c r="AX453" s="14" t="s">
        <v>74</v>
      </c>
      <c r="AY453" s="268" t="s">
        <v>211</v>
      </c>
    </row>
    <row r="454" spans="1:51" s="14" customFormat="1" ht="12">
      <c r="A454" s="14"/>
      <c r="B454" s="258"/>
      <c r="C454" s="259"/>
      <c r="D454" s="249" t="s">
        <v>221</v>
      </c>
      <c r="E454" s="260" t="s">
        <v>1</v>
      </c>
      <c r="F454" s="261" t="s">
        <v>495</v>
      </c>
      <c r="G454" s="259"/>
      <c r="H454" s="262">
        <v>42.38</v>
      </c>
      <c r="I454" s="263"/>
      <c r="J454" s="259"/>
      <c r="K454" s="259"/>
      <c r="L454" s="264"/>
      <c r="M454" s="265"/>
      <c r="N454" s="266"/>
      <c r="O454" s="266"/>
      <c r="P454" s="266"/>
      <c r="Q454" s="266"/>
      <c r="R454" s="266"/>
      <c r="S454" s="266"/>
      <c r="T454" s="267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8" t="s">
        <v>221</v>
      </c>
      <c r="AU454" s="268" t="s">
        <v>84</v>
      </c>
      <c r="AV454" s="14" t="s">
        <v>84</v>
      </c>
      <c r="AW454" s="14" t="s">
        <v>31</v>
      </c>
      <c r="AX454" s="14" t="s">
        <v>74</v>
      </c>
      <c r="AY454" s="268" t="s">
        <v>211</v>
      </c>
    </row>
    <row r="455" spans="1:51" s="14" customFormat="1" ht="12">
      <c r="A455" s="14"/>
      <c r="B455" s="258"/>
      <c r="C455" s="259"/>
      <c r="D455" s="249" t="s">
        <v>221</v>
      </c>
      <c r="E455" s="260" t="s">
        <v>1</v>
      </c>
      <c r="F455" s="261" t="s">
        <v>496</v>
      </c>
      <c r="G455" s="259"/>
      <c r="H455" s="262">
        <v>29.14</v>
      </c>
      <c r="I455" s="263"/>
      <c r="J455" s="259"/>
      <c r="K455" s="259"/>
      <c r="L455" s="264"/>
      <c r="M455" s="265"/>
      <c r="N455" s="266"/>
      <c r="O455" s="266"/>
      <c r="P455" s="266"/>
      <c r="Q455" s="266"/>
      <c r="R455" s="266"/>
      <c r="S455" s="266"/>
      <c r="T455" s="267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8" t="s">
        <v>221</v>
      </c>
      <c r="AU455" s="268" t="s">
        <v>84</v>
      </c>
      <c r="AV455" s="14" t="s">
        <v>84</v>
      </c>
      <c r="AW455" s="14" t="s">
        <v>31</v>
      </c>
      <c r="AX455" s="14" t="s">
        <v>74</v>
      </c>
      <c r="AY455" s="268" t="s">
        <v>211</v>
      </c>
    </row>
    <row r="456" spans="1:51" s="14" customFormat="1" ht="12">
      <c r="A456" s="14"/>
      <c r="B456" s="258"/>
      <c r="C456" s="259"/>
      <c r="D456" s="249" t="s">
        <v>221</v>
      </c>
      <c r="E456" s="260" t="s">
        <v>1</v>
      </c>
      <c r="F456" s="261" t="s">
        <v>497</v>
      </c>
      <c r="G456" s="259"/>
      <c r="H456" s="262">
        <v>25</v>
      </c>
      <c r="I456" s="263"/>
      <c r="J456" s="259"/>
      <c r="K456" s="259"/>
      <c r="L456" s="264"/>
      <c r="M456" s="265"/>
      <c r="N456" s="266"/>
      <c r="O456" s="266"/>
      <c r="P456" s="266"/>
      <c r="Q456" s="266"/>
      <c r="R456" s="266"/>
      <c r="S456" s="266"/>
      <c r="T456" s="26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68" t="s">
        <v>221</v>
      </c>
      <c r="AU456" s="268" t="s">
        <v>84</v>
      </c>
      <c r="AV456" s="14" t="s">
        <v>84</v>
      </c>
      <c r="AW456" s="14" t="s">
        <v>31</v>
      </c>
      <c r="AX456" s="14" t="s">
        <v>74</v>
      </c>
      <c r="AY456" s="268" t="s">
        <v>211</v>
      </c>
    </row>
    <row r="457" spans="1:51" s="13" customFormat="1" ht="12">
      <c r="A457" s="13"/>
      <c r="B457" s="247"/>
      <c r="C457" s="248"/>
      <c r="D457" s="249" t="s">
        <v>221</v>
      </c>
      <c r="E457" s="250" t="s">
        <v>1</v>
      </c>
      <c r="F457" s="251" t="s">
        <v>335</v>
      </c>
      <c r="G457" s="248"/>
      <c r="H457" s="250" t="s">
        <v>1</v>
      </c>
      <c r="I457" s="252"/>
      <c r="J457" s="248"/>
      <c r="K457" s="248"/>
      <c r="L457" s="253"/>
      <c r="M457" s="254"/>
      <c r="N457" s="255"/>
      <c r="O457" s="255"/>
      <c r="P457" s="255"/>
      <c r="Q457" s="255"/>
      <c r="R457" s="255"/>
      <c r="S457" s="255"/>
      <c r="T457" s="256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7" t="s">
        <v>221</v>
      </c>
      <c r="AU457" s="257" t="s">
        <v>84</v>
      </c>
      <c r="AV457" s="13" t="s">
        <v>82</v>
      </c>
      <c r="AW457" s="13" t="s">
        <v>31</v>
      </c>
      <c r="AX457" s="13" t="s">
        <v>74</v>
      </c>
      <c r="AY457" s="257" t="s">
        <v>211</v>
      </c>
    </row>
    <row r="458" spans="1:51" s="14" customFormat="1" ht="12">
      <c r="A458" s="14"/>
      <c r="B458" s="258"/>
      <c r="C458" s="259"/>
      <c r="D458" s="249" t="s">
        <v>221</v>
      </c>
      <c r="E458" s="260" t="s">
        <v>1</v>
      </c>
      <c r="F458" s="261" t="s">
        <v>485</v>
      </c>
      <c r="G458" s="259"/>
      <c r="H458" s="262">
        <v>16.54</v>
      </c>
      <c r="I458" s="263"/>
      <c r="J458" s="259"/>
      <c r="K458" s="259"/>
      <c r="L458" s="264"/>
      <c r="M458" s="265"/>
      <c r="N458" s="266"/>
      <c r="O458" s="266"/>
      <c r="P458" s="266"/>
      <c r="Q458" s="266"/>
      <c r="R458" s="266"/>
      <c r="S458" s="266"/>
      <c r="T458" s="267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8" t="s">
        <v>221</v>
      </c>
      <c r="AU458" s="268" t="s">
        <v>84</v>
      </c>
      <c r="AV458" s="14" t="s">
        <v>84</v>
      </c>
      <c r="AW458" s="14" t="s">
        <v>31</v>
      </c>
      <c r="AX458" s="14" t="s">
        <v>74</v>
      </c>
      <c r="AY458" s="268" t="s">
        <v>211</v>
      </c>
    </row>
    <row r="459" spans="1:51" s="14" customFormat="1" ht="12">
      <c r="A459" s="14"/>
      <c r="B459" s="258"/>
      <c r="C459" s="259"/>
      <c r="D459" s="249" t="s">
        <v>221</v>
      </c>
      <c r="E459" s="260" t="s">
        <v>1</v>
      </c>
      <c r="F459" s="261" t="s">
        <v>486</v>
      </c>
      <c r="G459" s="259"/>
      <c r="H459" s="262">
        <v>18</v>
      </c>
      <c r="I459" s="263"/>
      <c r="J459" s="259"/>
      <c r="K459" s="259"/>
      <c r="L459" s="264"/>
      <c r="M459" s="265"/>
      <c r="N459" s="266"/>
      <c r="O459" s="266"/>
      <c r="P459" s="266"/>
      <c r="Q459" s="266"/>
      <c r="R459" s="266"/>
      <c r="S459" s="266"/>
      <c r="T459" s="26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8" t="s">
        <v>221</v>
      </c>
      <c r="AU459" s="268" t="s">
        <v>84</v>
      </c>
      <c r="AV459" s="14" t="s">
        <v>84</v>
      </c>
      <c r="AW459" s="14" t="s">
        <v>31</v>
      </c>
      <c r="AX459" s="14" t="s">
        <v>74</v>
      </c>
      <c r="AY459" s="268" t="s">
        <v>211</v>
      </c>
    </row>
    <row r="460" spans="1:51" s="14" customFormat="1" ht="12">
      <c r="A460" s="14"/>
      <c r="B460" s="258"/>
      <c r="C460" s="259"/>
      <c r="D460" s="249" t="s">
        <v>221</v>
      </c>
      <c r="E460" s="260" t="s">
        <v>1</v>
      </c>
      <c r="F460" s="261" t="s">
        <v>498</v>
      </c>
      <c r="G460" s="259"/>
      <c r="H460" s="262">
        <v>29.71</v>
      </c>
      <c r="I460" s="263"/>
      <c r="J460" s="259"/>
      <c r="K460" s="259"/>
      <c r="L460" s="264"/>
      <c r="M460" s="265"/>
      <c r="N460" s="266"/>
      <c r="O460" s="266"/>
      <c r="P460" s="266"/>
      <c r="Q460" s="266"/>
      <c r="R460" s="266"/>
      <c r="S460" s="266"/>
      <c r="T460" s="267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8" t="s">
        <v>221</v>
      </c>
      <c r="AU460" s="268" t="s">
        <v>84</v>
      </c>
      <c r="AV460" s="14" t="s">
        <v>84</v>
      </c>
      <c r="AW460" s="14" t="s">
        <v>31</v>
      </c>
      <c r="AX460" s="14" t="s">
        <v>74</v>
      </c>
      <c r="AY460" s="268" t="s">
        <v>211</v>
      </c>
    </row>
    <row r="461" spans="1:51" s="14" customFormat="1" ht="12">
      <c r="A461" s="14"/>
      <c r="B461" s="258"/>
      <c r="C461" s="259"/>
      <c r="D461" s="249" t="s">
        <v>221</v>
      </c>
      <c r="E461" s="260" t="s">
        <v>1</v>
      </c>
      <c r="F461" s="261" t="s">
        <v>497</v>
      </c>
      <c r="G461" s="259"/>
      <c r="H461" s="262">
        <v>25</v>
      </c>
      <c r="I461" s="263"/>
      <c r="J461" s="259"/>
      <c r="K461" s="259"/>
      <c r="L461" s="264"/>
      <c r="M461" s="265"/>
      <c r="N461" s="266"/>
      <c r="O461" s="266"/>
      <c r="P461" s="266"/>
      <c r="Q461" s="266"/>
      <c r="R461" s="266"/>
      <c r="S461" s="266"/>
      <c r="T461" s="267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68" t="s">
        <v>221</v>
      </c>
      <c r="AU461" s="268" t="s">
        <v>84</v>
      </c>
      <c r="AV461" s="14" t="s">
        <v>84</v>
      </c>
      <c r="AW461" s="14" t="s">
        <v>31</v>
      </c>
      <c r="AX461" s="14" t="s">
        <v>74</v>
      </c>
      <c r="AY461" s="268" t="s">
        <v>211</v>
      </c>
    </row>
    <row r="462" spans="1:51" s="15" customFormat="1" ht="12">
      <c r="A462" s="15"/>
      <c r="B462" s="269"/>
      <c r="C462" s="270"/>
      <c r="D462" s="249" t="s">
        <v>221</v>
      </c>
      <c r="E462" s="271" t="s">
        <v>1</v>
      </c>
      <c r="F462" s="272" t="s">
        <v>225</v>
      </c>
      <c r="G462" s="270"/>
      <c r="H462" s="273">
        <v>303.517</v>
      </c>
      <c r="I462" s="274"/>
      <c r="J462" s="270"/>
      <c r="K462" s="270"/>
      <c r="L462" s="275"/>
      <c r="M462" s="276"/>
      <c r="N462" s="277"/>
      <c r="O462" s="277"/>
      <c r="P462" s="277"/>
      <c r="Q462" s="277"/>
      <c r="R462" s="277"/>
      <c r="S462" s="277"/>
      <c r="T462" s="278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79" t="s">
        <v>221</v>
      </c>
      <c r="AU462" s="279" t="s">
        <v>84</v>
      </c>
      <c r="AV462" s="15" t="s">
        <v>217</v>
      </c>
      <c r="AW462" s="15" t="s">
        <v>31</v>
      </c>
      <c r="AX462" s="15" t="s">
        <v>82</v>
      </c>
      <c r="AY462" s="279" t="s">
        <v>211</v>
      </c>
    </row>
    <row r="463" spans="1:65" s="2" customFormat="1" ht="21.75" customHeight="1">
      <c r="A463" s="38"/>
      <c r="B463" s="39"/>
      <c r="C463" s="228" t="s">
        <v>499</v>
      </c>
      <c r="D463" s="228" t="s">
        <v>213</v>
      </c>
      <c r="E463" s="229" t="s">
        <v>500</v>
      </c>
      <c r="F463" s="230" t="s">
        <v>501</v>
      </c>
      <c r="G463" s="231" t="s">
        <v>292</v>
      </c>
      <c r="H463" s="232">
        <v>26.292</v>
      </c>
      <c r="I463" s="233"/>
      <c r="J463" s="234">
        <f>ROUND(I463*H463,2)</f>
        <v>0</v>
      </c>
      <c r="K463" s="235"/>
      <c r="L463" s="44"/>
      <c r="M463" s="236" t="s">
        <v>1</v>
      </c>
      <c r="N463" s="237" t="s">
        <v>39</v>
      </c>
      <c r="O463" s="91"/>
      <c r="P463" s="238">
        <f>O463*H463</f>
        <v>0</v>
      </c>
      <c r="Q463" s="238">
        <v>0</v>
      </c>
      <c r="R463" s="238">
        <f>Q463*H463</f>
        <v>0</v>
      </c>
      <c r="S463" s="238">
        <v>0.131</v>
      </c>
      <c r="T463" s="239">
        <f>S463*H463</f>
        <v>3.4442520000000005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40" t="s">
        <v>217</v>
      </c>
      <c r="AT463" s="240" t="s">
        <v>213</v>
      </c>
      <c r="AU463" s="240" t="s">
        <v>84</v>
      </c>
      <c r="AY463" s="17" t="s">
        <v>211</v>
      </c>
      <c r="BE463" s="241">
        <f>IF(N463="základní",J463,0)</f>
        <v>0</v>
      </c>
      <c r="BF463" s="241">
        <f>IF(N463="snížená",J463,0)</f>
        <v>0</v>
      </c>
      <c r="BG463" s="241">
        <f>IF(N463="zákl. přenesená",J463,0)</f>
        <v>0</v>
      </c>
      <c r="BH463" s="241">
        <f>IF(N463="sníž. přenesená",J463,0)</f>
        <v>0</v>
      </c>
      <c r="BI463" s="241">
        <f>IF(N463="nulová",J463,0)</f>
        <v>0</v>
      </c>
      <c r="BJ463" s="17" t="s">
        <v>82</v>
      </c>
      <c r="BK463" s="241">
        <f>ROUND(I463*H463,2)</f>
        <v>0</v>
      </c>
      <c r="BL463" s="17" t="s">
        <v>217</v>
      </c>
      <c r="BM463" s="240" t="s">
        <v>502</v>
      </c>
    </row>
    <row r="464" spans="1:51" s="13" customFormat="1" ht="12">
      <c r="A464" s="13"/>
      <c r="B464" s="247"/>
      <c r="C464" s="248"/>
      <c r="D464" s="249" t="s">
        <v>221</v>
      </c>
      <c r="E464" s="250" t="s">
        <v>1</v>
      </c>
      <c r="F464" s="251" t="s">
        <v>223</v>
      </c>
      <c r="G464" s="248"/>
      <c r="H464" s="250" t="s">
        <v>1</v>
      </c>
      <c r="I464" s="252"/>
      <c r="J464" s="248"/>
      <c r="K464" s="248"/>
      <c r="L464" s="253"/>
      <c r="M464" s="254"/>
      <c r="N464" s="255"/>
      <c r="O464" s="255"/>
      <c r="P464" s="255"/>
      <c r="Q464" s="255"/>
      <c r="R464" s="255"/>
      <c r="S464" s="255"/>
      <c r="T464" s="256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7" t="s">
        <v>221</v>
      </c>
      <c r="AU464" s="257" t="s">
        <v>84</v>
      </c>
      <c r="AV464" s="13" t="s">
        <v>82</v>
      </c>
      <c r="AW464" s="13" t="s">
        <v>31</v>
      </c>
      <c r="AX464" s="13" t="s">
        <v>74</v>
      </c>
      <c r="AY464" s="257" t="s">
        <v>211</v>
      </c>
    </row>
    <row r="465" spans="1:51" s="14" customFormat="1" ht="12">
      <c r="A465" s="14"/>
      <c r="B465" s="258"/>
      <c r="C465" s="259"/>
      <c r="D465" s="249" t="s">
        <v>221</v>
      </c>
      <c r="E465" s="260" t="s">
        <v>1</v>
      </c>
      <c r="F465" s="261" t="s">
        <v>503</v>
      </c>
      <c r="G465" s="259"/>
      <c r="H465" s="262">
        <v>6.373</v>
      </c>
      <c r="I465" s="263"/>
      <c r="J465" s="259"/>
      <c r="K465" s="259"/>
      <c r="L465" s="264"/>
      <c r="M465" s="265"/>
      <c r="N465" s="266"/>
      <c r="O465" s="266"/>
      <c r="P465" s="266"/>
      <c r="Q465" s="266"/>
      <c r="R465" s="266"/>
      <c r="S465" s="266"/>
      <c r="T465" s="267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68" t="s">
        <v>221</v>
      </c>
      <c r="AU465" s="268" t="s">
        <v>84</v>
      </c>
      <c r="AV465" s="14" t="s">
        <v>84</v>
      </c>
      <c r="AW465" s="14" t="s">
        <v>31</v>
      </c>
      <c r="AX465" s="14" t="s">
        <v>74</v>
      </c>
      <c r="AY465" s="268" t="s">
        <v>211</v>
      </c>
    </row>
    <row r="466" spans="1:51" s="14" customFormat="1" ht="12">
      <c r="A466" s="14"/>
      <c r="B466" s="258"/>
      <c r="C466" s="259"/>
      <c r="D466" s="249" t="s">
        <v>221</v>
      </c>
      <c r="E466" s="260" t="s">
        <v>1</v>
      </c>
      <c r="F466" s="261" t="s">
        <v>504</v>
      </c>
      <c r="G466" s="259"/>
      <c r="H466" s="262">
        <v>4.819</v>
      </c>
      <c r="I466" s="263"/>
      <c r="J466" s="259"/>
      <c r="K466" s="259"/>
      <c r="L466" s="264"/>
      <c r="M466" s="265"/>
      <c r="N466" s="266"/>
      <c r="O466" s="266"/>
      <c r="P466" s="266"/>
      <c r="Q466" s="266"/>
      <c r="R466" s="266"/>
      <c r="S466" s="266"/>
      <c r="T466" s="267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8" t="s">
        <v>221</v>
      </c>
      <c r="AU466" s="268" t="s">
        <v>84</v>
      </c>
      <c r="AV466" s="14" t="s">
        <v>84</v>
      </c>
      <c r="AW466" s="14" t="s">
        <v>31</v>
      </c>
      <c r="AX466" s="14" t="s">
        <v>74</v>
      </c>
      <c r="AY466" s="268" t="s">
        <v>211</v>
      </c>
    </row>
    <row r="467" spans="1:51" s="14" customFormat="1" ht="12">
      <c r="A467" s="14"/>
      <c r="B467" s="258"/>
      <c r="C467" s="259"/>
      <c r="D467" s="249" t="s">
        <v>221</v>
      </c>
      <c r="E467" s="260" t="s">
        <v>1</v>
      </c>
      <c r="F467" s="261" t="s">
        <v>505</v>
      </c>
      <c r="G467" s="259"/>
      <c r="H467" s="262">
        <v>2.88</v>
      </c>
      <c r="I467" s="263"/>
      <c r="J467" s="259"/>
      <c r="K467" s="259"/>
      <c r="L467" s="264"/>
      <c r="M467" s="265"/>
      <c r="N467" s="266"/>
      <c r="O467" s="266"/>
      <c r="P467" s="266"/>
      <c r="Q467" s="266"/>
      <c r="R467" s="266"/>
      <c r="S467" s="266"/>
      <c r="T467" s="267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8" t="s">
        <v>221</v>
      </c>
      <c r="AU467" s="268" t="s">
        <v>84</v>
      </c>
      <c r="AV467" s="14" t="s">
        <v>84</v>
      </c>
      <c r="AW467" s="14" t="s">
        <v>31</v>
      </c>
      <c r="AX467" s="14" t="s">
        <v>74</v>
      </c>
      <c r="AY467" s="268" t="s">
        <v>211</v>
      </c>
    </row>
    <row r="468" spans="1:51" s="14" customFormat="1" ht="12">
      <c r="A468" s="14"/>
      <c r="B468" s="258"/>
      <c r="C468" s="259"/>
      <c r="D468" s="249" t="s">
        <v>221</v>
      </c>
      <c r="E468" s="260" t="s">
        <v>1</v>
      </c>
      <c r="F468" s="261" t="s">
        <v>506</v>
      </c>
      <c r="G468" s="259"/>
      <c r="H468" s="262">
        <v>8.32</v>
      </c>
      <c r="I468" s="263"/>
      <c r="J468" s="259"/>
      <c r="K468" s="259"/>
      <c r="L468" s="264"/>
      <c r="M468" s="265"/>
      <c r="N468" s="266"/>
      <c r="O468" s="266"/>
      <c r="P468" s="266"/>
      <c r="Q468" s="266"/>
      <c r="R468" s="266"/>
      <c r="S468" s="266"/>
      <c r="T468" s="267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8" t="s">
        <v>221</v>
      </c>
      <c r="AU468" s="268" t="s">
        <v>84</v>
      </c>
      <c r="AV468" s="14" t="s">
        <v>84</v>
      </c>
      <c r="AW468" s="14" t="s">
        <v>31</v>
      </c>
      <c r="AX468" s="14" t="s">
        <v>74</v>
      </c>
      <c r="AY468" s="268" t="s">
        <v>211</v>
      </c>
    </row>
    <row r="469" spans="1:51" s="14" customFormat="1" ht="12">
      <c r="A469" s="14"/>
      <c r="B469" s="258"/>
      <c r="C469" s="259"/>
      <c r="D469" s="249" t="s">
        <v>221</v>
      </c>
      <c r="E469" s="260" t="s">
        <v>1</v>
      </c>
      <c r="F469" s="261" t="s">
        <v>507</v>
      </c>
      <c r="G469" s="259"/>
      <c r="H469" s="262">
        <v>3.9</v>
      </c>
      <c r="I469" s="263"/>
      <c r="J469" s="259"/>
      <c r="K469" s="259"/>
      <c r="L469" s="264"/>
      <c r="M469" s="265"/>
      <c r="N469" s="266"/>
      <c r="O469" s="266"/>
      <c r="P469" s="266"/>
      <c r="Q469" s="266"/>
      <c r="R469" s="266"/>
      <c r="S469" s="266"/>
      <c r="T469" s="26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8" t="s">
        <v>221</v>
      </c>
      <c r="AU469" s="268" t="s">
        <v>84</v>
      </c>
      <c r="AV469" s="14" t="s">
        <v>84</v>
      </c>
      <c r="AW469" s="14" t="s">
        <v>31</v>
      </c>
      <c r="AX469" s="14" t="s">
        <v>74</v>
      </c>
      <c r="AY469" s="268" t="s">
        <v>211</v>
      </c>
    </row>
    <row r="470" spans="1:51" s="15" customFormat="1" ht="12">
      <c r="A470" s="15"/>
      <c r="B470" s="269"/>
      <c r="C470" s="270"/>
      <c r="D470" s="249" t="s">
        <v>221</v>
      </c>
      <c r="E470" s="271" t="s">
        <v>1</v>
      </c>
      <c r="F470" s="272" t="s">
        <v>225</v>
      </c>
      <c r="G470" s="270"/>
      <c r="H470" s="273">
        <v>26.292</v>
      </c>
      <c r="I470" s="274"/>
      <c r="J470" s="270"/>
      <c r="K470" s="270"/>
      <c r="L470" s="275"/>
      <c r="M470" s="276"/>
      <c r="N470" s="277"/>
      <c r="O470" s="277"/>
      <c r="P470" s="277"/>
      <c r="Q470" s="277"/>
      <c r="R470" s="277"/>
      <c r="S470" s="277"/>
      <c r="T470" s="278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79" t="s">
        <v>221</v>
      </c>
      <c r="AU470" s="279" t="s">
        <v>84</v>
      </c>
      <c r="AV470" s="15" t="s">
        <v>217</v>
      </c>
      <c r="AW470" s="15" t="s">
        <v>31</v>
      </c>
      <c r="AX470" s="15" t="s">
        <v>82</v>
      </c>
      <c r="AY470" s="279" t="s">
        <v>211</v>
      </c>
    </row>
    <row r="471" spans="1:65" s="2" customFormat="1" ht="21.75" customHeight="1">
      <c r="A471" s="38"/>
      <c r="B471" s="39"/>
      <c r="C471" s="228" t="s">
        <v>508</v>
      </c>
      <c r="D471" s="228" t="s">
        <v>213</v>
      </c>
      <c r="E471" s="229" t="s">
        <v>509</v>
      </c>
      <c r="F471" s="230" t="s">
        <v>510</v>
      </c>
      <c r="G471" s="231" t="s">
        <v>292</v>
      </c>
      <c r="H471" s="232">
        <v>2.295</v>
      </c>
      <c r="I471" s="233"/>
      <c r="J471" s="234">
        <f>ROUND(I471*H471,2)</f>
        <v>0</v>
      </c>
      <c r="K471" s="235"/>
      <c r="L471" s="44"/>
      <c r="M471" s="236" t="s">
        <v>1</v>
      </c>
      <c r="N471" s="237" t="s">
        <v>39</v>
      </c>
      <c r="O471" s="91"/>
      <c r="P471" s="238">
        <f>O471*H471</f>
        <v>0</v>
      </c>
      <c r="Q471" s="238">
        <v>0</v>
      </c>
      <c r="R471" s="238">
        <f>Q471*H471</f>
        <v>0</v>
      </c>
      <c r="S471" s="238">
        <v>0.261</v>
      </c>
      <c r="T471" s="239">
        <f>S471*H471</f>
        <v>0.598995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40" t="s">
        <v>217</v>
      </c>
      <c r="AT471" s="240" t="s">
        <v>213</v>
      </c>
      <c r="AU471" s="240" t="s">
        <v>84</v>
      </c>
      <c r="AY471" s="17" t="s">
        <v>211</v>
      </c>
      <c r="BE471" s="241">
        <f>IF(N471="základní",J471,0)</f>
        <v>0</v>
      </c>
      <c r="BF471" s="241">
        <f>IF(N471="snížená",J471,0)</f>
        <v>0</v>
      </c>
      <c r="BG471" s="241">
        <f>IF(N471="zákl. přenesená",J471,0)</f>
        <v>0</v>
      </c>
      <c r="BH471" s="241">
        <f>IF(N471="sníž. přenesená",J471,0)</f>
        <v>0</v>
      </c>
      <c r="BI471" s="241">
        <f>IF(N471="nulová",J471,0)</f>
        <v>0</v>
      </c>
      <c r="BJ471" s="17" t="s">
        <v>82</v>
      </c>
      <c r="BK471" s="241">
        <f>ROUND(I471*H471,2)</f>
        <v>0</v>
      </c>
      <c r="BL471" s="17" t="s">
        <v>217</v>
      </c>
      <c r="BM471" s="240" t="s">
        <v>511</v>
      </c>
    </row>
    <row r="472" spans="1:51" s="13" customFormat="1" ht="12">
      <c r="A472" s="13"/>
      <c r="B472" s="247"/>
      <c r="C472" s="248"/>
      <c r="D472" s="249" t="s">
        <v>221</v>
      </c>
      <c r="E472" s="250" t="s">
        <v>1</v>
      </c>
      <c r="F472" s="251" t="s">
        <v>223</v>
      </c>
      <c r="G472" s="248"/>
      <c r="H472" s="250" t="s">
        <v>1</v>
      </c>
      <c r="I472" s="252"/>
      <c r="J472" s="248"/>
      <c r="K472" s="248"/>
      <c r="L472" s="253"/>
      <c r="M472" s="254"/>
      <c r="N472" s="255"/>
      <c r="O472" s="255"/>
      <c r="P472" s="255"/>
      <c r="Q472" s="255"/>
      <c r="R472" s="255"/>
      <c r="S472" s="255"/>
      <c r="T472" s="25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7" t="s">
        <v>221</v>
      </c>
      <c r="AU472" s="257" t="s">
        <v>84</v>
      </c>
      <c r="AV472" s="13" t="s">
        <v>82</v>
      </c>
      <c r="AW472" s="13" t="s">
        <v>31</v>
      </c>
      <c r="AX472" s="13" t="s">
        <v>74</v>
      </c>
      <c r="AY472" s="257" t="s">
        <v>211</v>
      </c>
    </row>
    <row r="473" spans="1:51" s="14" customFormat="1" ht="12">
      <c r="A473" s="14"/>
      <c r="B473" s="258"/>
      <c r="C473" s="259"/>
      <c r="D473" s="249" t="s">
        <v>221</v>
      </c>
      <c r="E473" s="260" t="s">
        <v>1</v>
      </c>
      <c r="F473" s="261" t="s">
        <v>512</v>
      </c>
      <c r="G473" s="259"/>
      <c r="H473" s="262">
        <v>2.295</v>
      </c>
      <c r="I473" s="263"/>
      <c r="J473" s="259"/>
      <c r="K473" s="259"/>
      <c r="L473" s="264"/>
      <c r="M473" s="265"/>
      <c r="N473" s="266"/>
      <c r="O473" s="266"/>
      <c r="P473" s="266"/>
      <c r="Q473" s="266"/>
      <c r="R473" s="266"/>
      <c r="S473" s="266"/>
      <c r="T473" s="26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8" t="s">
        <v>221</v>
      </c>
      <c r="AU473" s="268" t="s">
        <v>84</v>
      </c>
      <c r="AV473" s="14" t="s">
        <v>84</v>
      </c>
      <c r="AW473" s="14" t="s">
        <v>31</v>
      </c>
      <c r="AX473" s="14" t="s">
        <v>74</v>
      </c>
      <c r="AY473" s="268" t="s">
        <v>211</v>
      </c>
    </row>
    <row r="474" spans="1:51" s="15" customFormat="1" ht="12">
      <c r="A474" s="15"/>
      <c r="B474" s="269"/>
      <c r="C474" s="270"/>
      <c r="D474" s="249" t="s">
        <v>221</v>
      </c>
      <c r="E474" s="271" t="s">
        <v>1</v>
      </c>
      <c r="F474" s="272" t="s">
        <v>225</v>
      </c>
      <c r="G474" s="270"/>
      <c r="H474" s="273">
        <v>2.295</v>
      </c>
      <c r="I474" s="274"/>
      <c r="J474" s="270"/>
      <c r="K474" s="270"/>
      <c r="L474" s="275"/>
      <c r="M474" s="276"/>
      <c r="N474" s="277"/>
      <c r="O474" s="277"/>
      <c r="P474" s="277"/>
      <c r="Q474" s="277"/>
      <c r="R474" s="277"/>
      <c r="S474" s="277"/>
      <c r="T474" s="278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79" t="s">
        <v>221</v>
      </c>
      <c r="AU474" s="279" t="s">
        <v>84</v>
      </c>
      <c r="AV474" s="15" t="s">
        <v>217</v>
      </c>
      <c r="AW474" s="15" t="s">
        <v>31</v>
      </c>
      <c r="AX474" s="15" t="s">
        <v>82</v>
      </c>
      <c r="AY474" s="279" t="s">
        <v>211</v>
      </c>
    </row>
    <row r="475" spans="1:65" s="2" customFormat="1" ht="24.15" customHeight="1">
      <c r="A475" s="38"/>
      <c r="B475" s="39"/>
      <c r="C475" s="228" t="s">
        <v>513</v>
      </c>
      <c r="D475" s="228" t="s">
        <v>213</v>
      </c>
      <c r="E475" s="229" t="s">
        <v>514</v>
      </c>
      <c r="F475" s="230" t="s">
        <v>515</v>
      </c>
      <c r="G475" s="231" t="s">
        <v>216</v>
      </c>
      <c r="H475" s="232">
        <v>6.427</v>
      </c>
      <c r="I475" s="233"/>
      <c r="J475" s="234">
        <f>ROUND(I475*H475,2)</f>
        <v>0</v>
      </c>
      <c r="K475" s="235"/>
      <c r="L475" s="44"/>
      <c r="M475" s="236" t="s">
        <v>1</v>
      </c>
      <c r="N475" s="237" t="s">
        <v>39</v>
      </c>
      <c r="O475" s="91"/>
      <c r="P475" s="238">
        <f>O475*H475</f>
        <v>0</v>
      </c>
      <c r="Q475" s="238">
        <v>0</v>
      </c>
      <c r="R475" s="238">
        <f>Q475*H475</f>
        <v>0</v>
      </c>
      <c r="S475" s="238">
        <v>1.8</v>
      </c>
      <c r="T475" s="239">
        <f>S475*H475</f>
        <v>11.5686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40" t="s">
        <v>217</v>
      </c>
      <c r="AT475" s="240" t="s">
        <v>213</v>
      </c>
      <c r="AU475" s="240" t="s">
        <v>84</v>
      </c>
      <c r="AY475" s="17" t="s">
        <v>211</v>
      </c>
      <c r="BE475" s="241">
        <f>IF(N475="základní",J475,0)</f>
        <v>0</v>
      </c>
      <c r="BF475" s="241">
        <f>IF(N475="snížená",J475,0)</f>
        <v>0</v>
      </c>
      <c r="BG475" s="241">
        <f>IF(N475="zákl. přenesená",J475,0)</f>
        <v>0</v>
      </c>
      <c r="BH475" s="241">
        <f>IF(N475="sníž. přenesená",J475,0)</f>
        <v>0</v>
      </c>
      <c r="BI475" s="241">
        <f>IF(N475="nulová",J475,0)</f>
        <v>0</v>
      </c>
      <c r="BJ475" s="17" t="s">
        <v>82</v>
      </c>
      <c r="BK475" s="241">
        <f>ROUND(I475*H475,2)</f>
        <v>0</v>
      </c>
      <c r="BL475" s="17" t="s">
        <v>217</v>
      </c>
      <c r="BM475" s="240" t="s">
        <v>516</v>
      </c>
    </row>
    <row r="476" spans="1:51" s="13" customFormat="1" ht="12">
      <c r="A476" s="13"/>
      <c r="B476" s="247"/>
      <c r="C476" s="248"/>
      <c r="D476" s="249" t="s">
        <v>221</v>
      </c>
      <c r="E476" s="250" t="s">
        <v>1</v>
      </c>
      <c r="F476" s="251" t="s">
        <v>223</v>
      </c>
      <c r="G476" s="248"/>
      <c r="H476" s="250" t="s">
        <v>1</v>
      </c>
      <c r="I476" s="252"/>
      <c r="J476" s="248"/>
      <c r="K476" s="248"/>
      <c r="L476" s="253"/>
      <c r="M476" s="254"/>
      <c r="N476" s="255"/>
      <c r="O476" s="255"/>
      <c r="P476" s="255"/>
      <c r="Q476" s="255"/>
      <c r="R476" s="255"/>
      <c r="S476" s="255"/>
      <c r="T476" s="256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7" t="s">
        <v>221</v>
      </c>
      <c r="AU476" s="257" t="s">
        <v>84</v>
      </c>
      <c r="AV476" s="13" t="s">
        <v>82</v>
      </c>
      <c r="AW476" s="13" t="s">
        <v>31</v>
      </c>
      <c r="AX476" s="13" t="s">
        <v>74</v>
      </c>
      <c r="AY476" s="257" t="s">
        <v>211</v>
      </c>
    </row>
    <row r="477" spans="1:51" s="14" customFormat="1" ht="12">
      <c r="A477" s="14"/>
      <c r="B477" s="258"/>
      <c r="C477" s="259"/>
      <c r="D477" s="249" t="s">
        <v>221</v>
      </c>
      <c r="E477" s="260" t="s">
        <v>1</v>
      </c>
      <c r="F477" s="261" t="s">
        <v>517</v>
      </c>
      <c r="G477" s="259"/>
      <c r="H477" s="262">
        <v>6.35</v>
      </c>
      <c r="I477" s="263"/>
      <c r="J477" s="259"/>
      <c r="K477" s="259"/>
      <c r="L477" s="264"/>
      <c r="M477" s="265"/>
      <c r="N477" s="266"/>
      <c r="O477" s="266"/>
      <c r="P477" s="266"/>
      <c r="Q477" s="266"/>
      <c r="R477" s="266"/>
      <c r="S477" s="266"/>
      <c r="T477" s="267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68" t="s">
        <v>221</v>
      </c>
      <c r="AU477" s="268" t="s">
        <v>84</v>
      </c>
      <c r="AV477" s="14" t="s">
        <v>84</v>
      </c>
      <c r="AW477" s="14" t="s">
        <v>31</v>
      </c>
      <c r="AX477" s="14" t="s">
        <v>74</v>
      </c>
      <c r="AY477" s="268" t="s">
        <v>211</v>
      </c>
    </row>
    <row r="478" spans="1:51" s="14" customFormat="1" ht="12">
      <c r="A478" s="14"/>
      <c r="B478" s="258"/>
      <c r="C478" s="259"/>
      <c r="D478" s="249" t="s">
        <v>221</v>
      </c>
      <c r="E478" s="260" t="s">
        <v>1</v>
      </c>
      <c r="F478" s="261" t="s">
        <v>518</v>
      </c>
      <c r="G478" s="259"/>
      <c r="H478" s="262">
        <v>0.077</v>
      </c>
      <c r="I478" s="263"/>
      <c r="J478" s="259"/>
      <c r="K478" s="259"/>
      <c r="L478" s="264"/>
      <c r="M478" s="265"/>
      <c r="N478" s="266"/>
      <c r="O478" s="266"/>
      <c r="P478" s="266"/>
      <c r="Q478" s="266"/>
      <c r="R478" s="266"/>
      <c r="S478" s="266"/>
      <c r="T478" s="267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8" t="s">
        <v>221</v>
      </c>
      <c r="AU478" s="268" t="s">
        <v>84</v>
      </c>
      <c r="AV478" s="14" t="s">
        <v>84</v>
      </c>
      <c r="AW478" s="14" t="s">
        <v>31</v>
      </c>
      <c r="AX478" s="14" t="s">
        <v>74</v>
      </c>
      <c r="AY478" s="268" t="s">
        <v>211</v>
      </c>
    </row>
    <row r="479" spans="1:51" s="15" customFormat="1" ht="12">
      <c r="A479" s="15"/>
      <c r="B479" s="269"/>
      <c r="C479" s="270"/>
      <c r="D479" s="249" t="s">
        <v>221</v>
      </c>
      <c r="E479" s="271" t="s">
        <v>1</v>
      </c>
      <c r="F479" s="272" t="s">
        <v>225</v>
      </c>
      <c r="G479" s="270"/>
      <c r="H479" s="273">
        <v>6.427</v>
      </c>
      <c r="I479" s="274"/>
      <c r="J479" s="270"/>
      <c r="K479" s="270"/>
      <c r="L479" s="275"/>
      <c r="M479" s="276"/>
      <c r="N479" s="277"/>
      <c r="O479" s="277"/>
      <c r="P479" s="277"/>
      <c r="Q479" s="277"/>
      <c r="R479" s="277"/>
      <c r="S479" s="277"/>
      <c r="T479" s="278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79" t="s">
        <v>221</v>
      </c>
      <c r="AU479" s="279" t="s">
        <v>84</v>
      </c>
      <c r="AV479" s="15" t="s">
        <v>217</v>
      </c>
      <c r="AW479" s="15" t="s">
        <v>31</v>
      </c>
      <c r="AX479" s="15" t="s">
        <v>82</v>
      </c>
      <c r="AY479" s="279" t="s">
        <v>211</v>
      </c>
    </row>
    <row r="480" spans="1:65" s="2" customFormat="1" ht="37.8" customHeight="1">
      <c r="A480" s="38"/>
      <c r="B480" s="39"/>
      <c r="C480" s="228" t="s">
        <v>519</v>
      </c>
      <c r="D480" s="228" t="s">
        <v>213</v>
      </c>
      <c r="E480" s="229" t="s">
        <v>520</v>
      </c>
      <c r="F480" s="230" t="s">
        <v>521</v>
      </c>
      <c r="G480" s="231" t="s">
        <v>216</v>
      </c>
      <c r="H480" s="232">
        <v>3.594</v>
      </c>
      <c r="I480" s="233"/>
      <c r="J480" s="234">
        <f>ROUND(I480*H480,2)</f>
        <v>0</v>
      </c>
      <c r="K480" s="235"/>
      <c r="L480" s="44"/>
      <c r="M480" s="236" t="s">
        <v>1</v>
      </c>
      <c r="N480" s="237" t="s">
        <v>39</v>
      </c>
      <c r="O480" s="91"/>
      <c r="P480" s="238">
        <f>O480*H480</f>
        <v>0</v>
      </c>
      <c r="Q480" s="238">
        <v>0</v>
      </c>
      <c r="R480" s="238">
        <f>Q480*H480</f>
        <v>0</v>
      </c>
      <c r="S480" s="238">
        <v>2.2</v>
      </c>
      <c r="T480" s="239">
        <f>S480*H480</f>
        <v>7.9068000000000005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40" t="s">
        <v>217</v>
      </c>
      <c r="AT480" s="240" t="s">
        <v>213</v>
      </c>
      <c r="AU480" s="240" t="s">
        <v>84</v>
      </c>
      <c r="AY480" s="17" t="s">
        <v>211</v>
      </c>
      <c r="BE480" s="241">
        <f>IF(N480="základní",J480,0)</f>
        <v>0</v>
      </c>
      <c r="BF480" s="241">
        <f>IF(N480="snížená",J480,0)</f>
        <v>0</v>
      </c>
      <c r="BG480" s="241">
        <f>IF(N480="zákl. přenesená",J480,0)</f>
        <v>0</v>
      </c>
      <c r="BH480" s="241">
        <f>IF(N480="sníž. přenesená",J480,0)</f>
        <v>0</v>
      </c>
      <c r="BI480" s="241">
        <f>IF(N480="nulová",J480,0)</f>
        <v>0</v>
      </c>
      <c r="BJ480" s="17" t="s">
        <v>82</v>
      </c>
      <c r="BK480" s="241">
        <f>ROUND(I480*H480,2)</f>
        <v>0</v>
      </c>
      <c r="BL480" s="17" t="s">
        <v>217</v>
      </c>
      <c r="BM480" s="240" t="s">
        <v>522</v>
      </c>
    </row>
    <row r="481" spans="1:51" s="13" customFormat="1" ht="12">
      <c r="A481" s="13"/>
      <c r="B481" s="247"/>
      <c r="C481" s="248"/>
      <c r="D481" s="249" t="s">
        <v>221</v>
      </c>
      <c r="E481" s="250" t="s">
        <v>1</v>
      </c>
      <c r="F481" s="251" t="s">
        <v>223</v>
      </c>
      <c r="G481" s="248"/>
      <c r="H481" s="250" t="s">
        <v>1</v>
      </c>
      <c r="I481" s="252"/>
      <c r="J481" s="248"/>
      <c r="K481" s="248"/>
      <c r="L481" s="253"/>
      <c r="M481" s="254"/>
      <c r="N481" s="255"/>
      <c r="O481" s="255"/>
      <c r="P481" s="255"/>
      <c r="Q481" s="255"/>
      <c r="R481" s="255"/>
      <c r="S481" s="255"/>
      <c r="T481" s="256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7" t="s">
        <v>221</v>
      </c>
      <c r="AU481" s="257" t="s">
        <v>84</v>
      </c>
      <c r="AV481" s="13" t="s">
        <v>82</v>
      </c>
      <c r="AW481" s="13" t="s">
        <v>31</v>
      </c>
      <c r="AX481" s="13" t="s">
        <v>74</v>
      </c>
      <c r="AY481" s="257" t="s">
        <v>211</v>
      </c>
    </row>
    <row r="482" spans="1:51" s="14" customFormat="1" ht="12">
      <c r="A482" s="14"/>
      <c r="B482" s="258"/>
      <c r="C482" s="259"/>
      <c r="D482" s="249" t="s">
        <v>221</v>
      </c>
      <c r="E482" s="260" t="s">
        <v>1</v>
      </c>
      <c r="F482" s="261" t="s">
        <v>523</v>
      </c>
      <c r="G482" s="259"/>
      <c r="H482" s="262">
        <v>1.961</v>
      </c>
      <c r="I482" s="263"/>
      <c r="J482" s="259"/>
      <c r="K482" s="259"/>
      <c r="L482" s="264"/>
      <c r="M482" s="265"/>
      <c r="N482" s="266"/>
      <c r="O482" s="266"/>
      <c r="P482" s="266"/>
      <c r="Q482" s="266"/>
      <c r="R482" s="266"/>
      <c r="S482" s="266"/>
      <c r="T482" s="267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8" t="s">
        <v>221</v>
      </c>
      <c r="AU482" s="268" t="s">
        <v>84</v>
      </c>
      <c r="AV482" s="14" t="s">
        <v>84</v>
      </c>
      <c r="AW482" s="14" t="s">
        <v>31</v>
      </c>
      <c r="AX482" s="14" t="s">
        <v>74</v>
      </c>
      <c r="AY482" s="268" t="s">
        <v>211</v>
      </c>
    </row>
    <row r="483" spans="1:51" s="14" customFormat="1" ht="12">
      <c r="A483" s="14"/>
      <c r="B483" s="258"/>
      <c r="C483" s="259"/>
      <c r="D483" s="249" t="s">
        <v>221</v>
      </c>
      <c r="E483" s="260" t="s">
        <v>1</v>
      </c>
      <c r="F483" s="261" t="s">
        <v>524</v>
      </c>
      <c r="G483" s="259"/>
      <c r="H483" s="262">
        <v>1.633</v>
      </c>
      <c r="I483" s="263"/>
      <c r="J483" s="259"/>
      <c r="K483" s="259"/>
      <c r="L483" s="264"/>
      <c r="M483" s="265"/>
      <c r="N483" s="266"/>
      <c r="O483" s="266"/>
      <c r="P483" s="266"/>
      <c r="Q483" s="266"/>
      <c r="R483" s="266"/>
      <c r="S483" s="266"/>
      <c r="T483" s="267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8" t="s">
        <v>221</v>
      </c>
      <c r="AU483" s="268" t="s">
        <v>84</v>
      </c>
      <c r="AV483" s="14" t="s">
        <v>84</v>
      </c>
      <c r="AW483" s="14" t="s">
        <v>31</v>
      </c>
      <c r="AX483" s="14" t="s">
        <v>74</v>
      </c>
      <c r="AY483" s="268" t="s">
        <v>211</v>
      </c>
    </row>
    <row r="484" spans="1:51" s="15" customFormat="1" ht="12">
      <c r="A484" s="15"/>
      <c r="B484" s="269"/>
      <c r="C484" s="270"/>
      <c r="D484" s="249" t="s">
        <v>221</v>
      </c>
      <c r="E484" s="271" t="s">
        <v>1</v>
      </c>
      <c r="F484" s="272" t="s">
        <v>225</v>
      </c>
      <c r="G484" s="270"/>
      <c r="H484" s="273">
        <v>3.594</v>
      </c>
      <c r="I484" s="274"/>
      <c r="J484" s="270"/>
      <c r="K484" s="270"/>
      <c r="L484" s="275"/>
      <c r="M484" s="276"/>
      <c r="N484" s="277"/>
      <c r="O484" s="277"/>
      <c r="P484" s="277"/>
      <c r="Q484" s="277"/>
      <c r="R484" s="277"/>
      <c r="S484" s="277"/>
      <c r="T484" s="278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79" t="s">
        <v>221</v>
      </c>
      <c r="AU484" s="279" t="s">
        <v>84</v>
      </c>
      <c r="AV484" s="15" t="s">
        <v>217</v>
      </c>
      <c r="AW484" s="15" t="s">
        <v>31</v>
      </c>
      <c r="AX484" s="15" t="s">
        <v>82</v>
      </c>
      <c r="AY484" s="279" t="s">
        <v>211</v>
      </c>
    </row>
    <row r="485" spans="1:65" s="2" customFormat="1" ht="37.8" customHeight="1">
      <c r="A485" s="38"/>
      <c r="B485" s="39"/>
      <c r="C485" s="228" t="s">
        <v>525</v>
      </c>
      <c r="D485" s="228" t="s">
        <v>213</v>
      </c>
      <c r="E485" s="229" t="s">
        <v>526</v>
      </c>
      <c r="F485" s="230" t="s">
        <v>527</v>
      </c>
      <c r="G485" s="231" t="s">
        <v>216</v>
      </c>
      <c r="H485" s="232">
        <v>0.432</v>
      </c>
      <c r="I485" s="233"/>
      <c r="J485" s="234">
        <f>ROUND(I485*H485,2)</f>
        <v>0</v>
      </c>
      <c r="K485" s="235"/>
      <c r="L485" s="44"/>
      <c r="M485" s="236" t="s">
        <v>1</v>
      </c>
      <c r="N485" s="237" t="s">
        <v>39</v>
      </c>
      <c r="O485" s="91"/>
      <c r="P485" s="238">
        <f>O485*H485</f>
        <v>0</v>
      </c>
      <c r="Q485" s="238">
        <v>0</v>
      </c>
      <c r="R485" s="238">
        <f>Q485*H485</f>
        <v>0</v>
      </c>
      <c r="S485" s="238">
        <v>2.2</v>
      </c>
      <c r="T485" s="239">
        <f>S485*H485</f>
        <v>0.9504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40" t="s">
        <v>217</v>
      </c>
      <c r="AT485" s="240" t="s">
        <v>213</v>
      </c>
      <c r="AU485" s="240" t="s">
        <v>84</v>
      </c>
      <c r="AY485" s="17" t="s">
        <v>211</v>
      </c>
      <c r="BE485" s="241">
        <f>IF(N485="základní",J485,0)</f>
        <v>0</v>
      </c>
      <c r="BF485" s="241">
        <f>IF(N485="snížená",J485,0)</f>
        <v>0</v>
      </c>
      <c r="BG485" s="241">
        <f>IF(N485="zákl. přenesená",J485,0)</f>
        <v>0</v>
      </c>
      <c r="BH485" s="241">
        <f>IF(N485="sníž. přenesená",J485,0)</f>
        <v>0</v>
      </c>
      <c r="BI485" s="241">
        <f>IF(N485="nulová",J485,0)</f>
        <v>0</v>
      </c>
      <c r="BJ485" s="17" t="s">
        <v>82</v>
      </c>
      <c r="BK485" s="241">
        <f>ROUND(I485*H485,2)</f>
        <v>0</v>
      </c>
      <c r="BL485" s="17" t="s">
        <v>217</v>
      </c>
      <c r="BM485" s="240" t="s">
        <v>528</v>
      </c>
    </row>
    <row r="486" spans="1:51" s="13" customFormat="1" ht="12">
      <c r="A486" s="13"/>
      <c r="B486" s="247"/>
      <c r="C486" s="248"/>
      <c r="D486" s="249" t="s">
        <v>221</v>
      </c>
      <c r="E486" s="250" t="s">
        <v>1</v>
      </c>
      <c r="F486" s="251" t="s">
        <v>222</v>
      </c>
      <c r="G486" s="248"/>
      <c r="H486" s="250" t="s">
        <v>1</v>
      </c>
      <c r="I486" s="252"/>
      <c r="J486" s="248"/>
      <c r="K486" s="248"/>
      <c r="L486" s="253"/>
      <c r="M486" s="254"/>
      <c r="N486" s="255"/>
      <c r="O486" s="255"/>
      <c r="P486" s="255"/>
      <c r="Q486" s="255"/>
      <c r="R486" s="255"/>
      <c r="S486" s="255"/>
      <c r="T486" s="256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7" t="s">
        <v>221</v>
      </c>
      <c r="AU486" s="257" t="s">
        <v>84</v>
      </c>
      <c r="AV486" s="13" t="s">
        <v>82</v>
      </c>
      <c r="AW486" s="13" t="s">
        <v>31</v>
      </c>
      <c r="AX486" s="13" t="s">
        <v>74</v>
      </c>
      <c r="AY486" s="257" t="s">
        <v>211</v>
      </c>
    </row>
    <row r="487" spans="1:51" s="13" customFormat="1" ht="12">
      <c r="A487" s="13"/>
      <c r="B487" s="247"/>
      <c r="C487" s="248"/>
      <c r="D487" s="249" t="s">
        <v>221</v>
      </c>
      <c r="E487" s="250" t="s">
        <v>1</v>
      </c>
      <c r="F487" s="251" t="s">
        <v>223</v>
      </c>
      <c r="G487" s="248"/>
      <c r="H487" s="250" t="s">
        <v>1</v>
      </c>
      <c r="I487" s="252"/>
      <c r="J487" s="248"/>
      <c r="K487" s="248"/>
      <c r="L487" s="253"/>
      <c r="M487" s="254"/>
      <c r="N487" s="255"/>
      <c r="O487" s="255"/>
      <c r="P487" s="255"/>
      <c r="Q487" s="255"/>
      <c r="R487" s="255"/>
      <c r="S487" s="255"/>
      <c r="T487" s="25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7" t="s">
        <v>221</v>
      </c>
      <c r="AU487" s="257" t="s">
        <v>84</v>
      </c>
      <c r="AV487" s="13" t="s">
        <v>82</v>
      </c>
      <c r="AW487" s="13" t="s">
        <v>31</v>
      </c>
      <c r="AX487" s="13" t="s">
        <v>74</v>
      </c>
      <c r="AY487" s="257" t="s">
        <v>211</v>
      </c>
    </row>
    <row r="488" spans="1:51" s="14" customFormat="1" ht="12">
      <c r="A488" s="14"/>
      <c r="B488" s="258"/>
      <c r="C488" s="259"/>
      <c r="D488" s="249" t="s">
        <v>221</v>
      </c>
      <c r="E488" s="260" t="s">
        <v>1</v>
      </c>
      <c r="F488" s="261" t="s">
        <v>425</v>
      </c>
      <c r="G488" s="259"/>
      <c r="H488" s="262">
        <v>0.432</v>
      </c>
      <c r="I488" s="263"/>
      <c r="J488" s="259"/>
      <c r="K488" s="259"/>
      <c r="L488" s="264"/>
      <c r="M488" s="265"/>
      <c r="N488" s="266"/>
      <c r="O488" s="266"/>
      <c r="P488" s="266"/>
      <c r="Q488" s="266"/>
      <c r="R488" s="266"/>
      <c r="S488" s="266"/>
      <c r="T488" s="26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8" t="s">
        <v>221</v>
      </c>
      <c r="AU488" s="268" t="s">
        <v>84</v>
      </c>
      <c r="AV488" s="14" t="s">
        <v>84</v>
      </c>
      <c r="AW488" s="14" t="s">
        <v>31</v>
      </c>
      <c r="AX488" s="14" t="s">
        <v>74</v>
      </c>
      <c r="AY488" s="268" t="s">
        <v>211</v>
      </c>
    </row>
    <row r="489" spans="1:51" s="15" customFormat="1" ht="12">
      <c r="A489" s="15"/>
      <c r="B489" s="269"/>
      <c r="C489" s="270"/>
      <c r="D489" s="249" t="s">
        <v>221</v>
      </c>
      <c r="E489" s="271" t="s">
        <v>1</v>
      </c>
      <c r="F489" s="272" t="s">
        <v>225</v>
      </c>
      <c r="G489" s="270"/>
      <c r="H489" s="273">
        <v>0.432</v>
      </c>
      <c r="I489" s="274"/>
      <c r="J489" s="270"/>
      <c r="K489" s="270"/>
      <c r="L489" s="275"/>
      <c r="M489" s="276"/>
      <c r="N489" s="277"/>
      <c r="O489" s="277"/>
      <c r="P489" s="277"/>
      <c r="Q489" s="277"/>
      <c r="R489" s="277"/>
      <c r="S489" s="277"/>
      <c r="T489" s="278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79" t="s">
        <v>221</v>
      </c>
      <c r="AU489" s="279" t="s">
        <v>84</v>
      </c>
      <c r="AV489" s="15" t="s">
        <v>217</v>
      </c>
      <c r="AW489" s="15" t="s">
        <v>31</v>
      </c>
      <c r="AX489" s="15" t="s">
        <v>82</v>
      </c>
      <c r="AY489" s="279" t="s">
        <v>211</v>
      </c>
    </row>
    <row r="490" spans="1:65" s="2" customFormat="1" ht="21.75" customHeight="1">
      <c r="A490" s="38"/>
      <c r="B490" s="39"/>
      <c r="C490" s="228" t="s">
        <v>529</v>
      </c>
      <c r="D490" s="228" t="s">
        <v>213</v>
      </c>
      <c r="E490" s="229" t="s">
        <v>530</v>
      </c>
      <c r="F490" s="230" t="s">
        <v>531</v>
      </c>
      <c r="G490" s="231" t="s">
        <v>292</v>
      </c>
      <c r="H490" s="232">
        <v>172.75</v>
      </c>
      <c r="I490" s="233"/>
      <c r="J490" s="234">
        <f>ROUND(I490*H490,2)</f>
        <v>0</v>
      </c>
      <c r="K490" s="235"/>
      <c r="L490" s="44"/>
      <c r="M490" s="236" t="s">
        <v>1</v>
      </c>
      <c r="N490" s="237" t="s">
        <v>39</v>
      </c>
      <c r="O490" s="91"/>
      <c r="P490" s="238">
        <f>O490*H490</f>
        <v>0</v>
      </c>
      <c r="Q490" s="238">
        <v>0</v>
      </c>
      <c r="R490" s="238">
        <f>Q490*H490</f>
        <v>0</v>
      </c>
      <c r="S490" s="238">
        <v>0</v>
      </c>
      <c r="T490" s="239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40" t="s">
        <v>217</v>
      </c>
      <c r="AT490" s="240" t="s">
        <v>213</v>
      </c>
      <c r="AU490" s="240" t="s">
        <v>84</v>
      </c>
      <c r="AY490" s="17" t="s">
        <v>211</v>
      </c>
      <c r="BE490" s="241">
        <f>IF(N490="základní",J490,0)</f>
        <v>0</v>
      </c>
      <c r="BF490" s="241">
        <f>IF(N490="snížená",J490,0)</f>
        <v>0</v>
      </c>
      <c r="BG490" s="241">
        <f>IF(N490="zákl. přenesená",J490,0)</f>
        <v>0</v>
      </c>
      <c r="BH490" s="241">
        <f>IF(N490="sníž. přenesená",J490,0)</f>
        <v>0</v>
      </c>
      <c r="BI490" s="241">
        <f>IF(N490="nulová",J490,0)</f>
        <v>0</v>
      </c>
      <c r="BJ490" s="17" t="s">
        <v>82</v>
      </c>
      <c r="BK490" s="241">
        <f>ROUND(I490*H490,2)</f>
        <v>0</v>
      </c>
      <c r="BL490" s="17" t="s">
        <v>217</v>
      </c>
      <c r="BM490" s="240" t="s">
        <v>532</v>
      </c>
    </row>
    <row r="491" spans="1:51" s="13" customFormat="1" ht="12">
      <c r="A491" s="13"/>
      <c r="B491" s="247"/>
      <c r="C491" s="248"/>
      <c r="D491" s="249" t="s">
        <v>221</v>
      </c>
      <c r="E491" s="250" t="s">
        <v>1</v>
      </c>
      <c r="F491" s="251" t="s">
        <v>223</v>
      </c>
      <c r="G491" s="248"/>
      <c r="H491" s="250" t="s">
        <v>1</v>
      </c>
      <c r="I491" s="252"/>
      <c r="J491" s="248"/>
      <c r="K491" s="248"/>
      <c r="L491" s="253"/>
      <c r="M491" s="254"/>
      <c r="N491" s="255"/>
      <c r="O491" s="255"/>
      <c r="P491" s="255"/>
      <c r="Q491" s="255"/>
      <c r="R491" s="255"/>
      <c r="S491" s="255"/>
      <c r="T491" s="256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7" t="s">
        <v>221</v>
      </c>
      <c r="AU491" s="257" t="s">
        <v>84</v>
      </c>
      <c r="AV491" s="13" t="s">
        <v>82</v>
      </c>
      <c r="AW491" s="13" t="s">
        <v>31</v>
      </c>
      <c r="AX491" s="13" t="s">
        <v>74</v>
      </c>
      <c r="AY491" s="257" t="s">
        <v>211</v>
      </c>
    </row>
    <row r="492" spans="1:51" s="14" customFormat="1" ht="12">
      <c r="A492" s="14"/>
      <c r="B492" s="258"/>
      <c r="C492" s="259"/>
      <c r="D492" s="249" t="s">
        <v>221</v>
      </c>
      <c r="E492" s="260" t="s">
        <v>1</v>
      </c>
      <c r="F492" s="261" t="s">
        <v>491</v>
      </c>
      <c r="G492" s="259"/>
      <c r="H492" s="262">
        <v>33.68</v>
      </c>
      <c r="I492" s="263"/>
      <c r="J492" s="259"/>
      <c r="K492" s="259"/>
      <c r="L492" s="264"/>
      <c r="M492" s="265"/>
      <c r="N492" s="266"/>
      <c r="O492" s="266"/>
      <c r="P492" s="266"/>
      <c r="Q492" s="266"/>
      <c r="R492" s="266"/>
      <c r="S492" s="266"/>
      <c r="T492" s="267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68" t="s">
        <v>221</v>
      </c>
      <c r="AU492" s="268" t="s">
        <v>84</v>
      </c>
      <c r="AV492" s="14" t="s">
        <v>84</v>
      </c>
      <c r="AW492" s="14" t="s">
        <v>31</v>
      </c>
      <c r="AX492" s="14" t="s">
        <v>74</v>
      </c>
      <c r="AY492" s="268" t="s">
        <v>211</v>
      </c>
    </row>
    <row r="493" spans="1:51" s="13" customFormat="1" ht="12">
      <c r="A493" s="13"/>
      <c r="B493" s="247"/>
      <c r="C493" s="248"/>
      <c r="D493" s="249" t="s">
        <v>221</v>
      </c>
      <c r="E493" s="250" t="s">
        <v>1</v>
      </c>
      <c r="F493" s="251" t="s">
        <v>331</v>
      </c>
      <c r="G493" s="248"/>
      <c r="H493" s="250" t="s">
        <v>1</v>
      </c>
      <c r="I493" s="252"/>
      <c r="J493" s="248"/>
      <c r="K493" s="248"/>
      <c r="L493" s="253"/>
      <c r="M493" s="254"/>
      <c r="N493" s="255"/>
      <c r="O493" s="255"/>
      <c r="P493" s="255"/>
      <c r="Q493" s="255"/>
      <c r="R493" s="255"/>
      <c r="S493" s="255"/>
      <c r="T493" s="256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7" t="s">
        <v>221</v>
      </c>
      <c r="AU493" s="257" t="s">
        <v>84</v>
      </c>
      <c r="AV493" s="13" t="s">
        <v>82</v>
      </c>
      <c r="AW493" s="13" t="s">
        <v>31</v>
      </c>
      <c r="AX493" s="13" t="s">
        <v>74</v>
      </c>
      <c r="AY493" s="257" t="s">
        <v>211</v>
      </c>
    </row>
    <row r="494" spans="1:51" s="14" customFormat="1" ht="12">
      <c r="A494" s="14"/>
      <c r="B494" s="258"/>
      <c r="C494" s="259"/>
      <c r="D494" s="249" t="s">
        <v>221</v>
      </c>
      <c r="E494" s="260" t="s">
        <v>1</v>
      </c>
      <c r="F494" s="261" t="s">
        <v>533</v>
      </c>
      <c r="G494" s="259"/>
      <c r="H494" s="262">
        <v>16.43</v>
      </c>
      <c r="I494" s="263"/>
      <c r="J494" s="259"/>
      <c r="K494" s="259"/>
      <c r="L494" s="264"/>
      <c r="M494" s="265"/>
      <c r="N494" s="266"/>
      <c r="O494" s="266"/>
      <c r="P494" s="266"/>
      <c r="Q494" s="266"/>
      <c r="R494" s="266"/>
      <c r="S494" s="266"/>
      <c r="T494" s="267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8" t="s">
        <v>221</v>
      </c>
      <c r="AU494" s="268" t="s">
        <v>84</v>
      </c>
      <c r="AV494" s="14" t="s">
        <v>84</v>
      </c>
      <c r="AW494" s="14" t="s">
        <v>31</v>
      </c>
      <c r="AX494" s="14" t="s">
        <v>74</v>
      </c>
      <c r="AY494" s="268" t="s">
        <v>211</v>
      </c>
    </row>
    <row r="495" spans="1:51" s="14" customFormat="1" ht="12">
      <c r="A495" s="14"/>
      <c r="B495" s="258"/>
      <c r="C495" s="259"/>
      <c r="D495" s="249" t="s">
        <v>221</v>
      </c>
      <c r="E495" s="260" t="s">
        <v>1</v>
      </c>
      <c r="F495" s="261" t="s">
        <v>534</v>
      </c>
      <c r="G495" s="259"/>
      <c r="H495" s="262">
        <v>17.54</v>
      </c>
      <c r="I495" s="263"/>
      <c r="J495" s="259"/>
      <c r="K495" s="259"/>
      <c r="L495" s="264"/>
      <c r="M495" s="265"/>
      <c r="N495" s="266"/>
      <c r="O495" s="266"/>
      <c r="P495" s="266"/>
      <c r="Q495" s="266"/>
      <c r="R495" s="266"/>
      <c r="S495" s="266"/>
      <c r="T495" s="267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8" t="s">
        <v>221</v>
      </c>
      <c r="AU495" s="268" t="s">
        <v>84</v>
      </c>
      <c r="AV495" s="14" t="s">
        <v>84</v>
      </c>
      <c r="AW495" s="14" t="s">
        <v>31</v>
      </c>
      <c r="AX495" s="14" t="s">
        <v>74</v>
      </c>
      <c r="AY495" s="268" t="s">
        <v>211</v>
      </c>
    </row>
    <row r="496" spans="1:51" s="14" customFormat="1" ht="12">
      <c r="A496" s="14"/>
      <c r="B496" s="258"/>
      <c r="C496" s="259"/>
      <c r="D496" s="249" t="s">
        <v>221</v>
      </c>
      <c r="E496" s="260" t="s">
        <v>1</v>
      </c>
      <c r="F496" s="261" t="s">
        <v>495</v>
      </c>
      <c r="G496" s="259"/>
      <c r="H496" s="262">
        <v>42.38</v>
      </c>
      <c r="I496" s="263"/>
      <c r="J496" s="259"/>
      <c r="K496" s="259"/>
      <c r="L496" s="264"/>
      <c r="M496" s="265"/>
      <c r="N496" s="266"/>
      <c r="O496" s="266"/>
      <c r="P496" s="266"/>
      <c r="Q496" s="266"/>
      <c r="R496" s="266"/>
      <c r="S496" s="266"/>
      <c r="T496" s="267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8" t="s">
        <v>221</v>
      </c>
      <c r="AU496" s="268" t="s">
        <v>84</v>
      </c>
      <c r="AV496" s="14" t="s">
        <v>84</v>
      </c>
      <c r="AW496" s="14" t="s">
        <v>31</v>
      </c>
      <c r="AX496" s="14" t="s">
        <v>74</v>
      </c>
      <c r="AY496" s="268" t="s">
        <v>211</v>
      </c>
    </row>
    <row r="497" spans="1:51" s="14" customFormat="1" ht="12">
      <c r="A497" s="14"/>
      <c r="B497" s="258"/>
      <c r="C497" s="259"/>
      <c r="D497" s="249" t="s">
        <v>221</v>
      </c>
      <c r="E497" s="260" t="s">
        <v>1</v>
      </c>
      <c r="F497" s="261" t="s">
        <v>535</v>
      </c>
      <c r="G497" s="259"/>
      <c r="H497" s="262">
        <v>28.75</v>
      </c>
      <c r="I497" s="263"/>
      <c r="J497" s="259"/>
      <c r="K497" s="259"/>
      <c r="L497" s="264"/>
      <c r="M497" s="265"/>
      <c r="N497" s="266"/>
      <c r="O497" s="266"/>
      <c r="P497" s="266"/>
      <c r="Q497" s="266"/>
      <c r="R497" s="266"/>
      <c r="S497" s="266"/>
      <c r="T497" s="267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68" t="s">
        <v>221</v>
      </c>
      <c r="AU497" s="268" t="s">
        <v>84</v>
      </c>
      <c r="AV497" s="14" t="s">
        <v>84</v>
      </c>
      <c r="AW497" s="14" t="s">
        <v>31</v>
      </c>
      <c r="AX497" s="14" t="s">
        <v>74</v>
      </c>
      <c r="AY497" s="268" t="s">
        <v>211</v>
      </c>
    </row>
    <row r="498" spans="1:51" s="13" customFormat="1" ht="12">
      <c r="A498" s="13"/>
      <c r="B498" s="247"/>
      <c r="C498" s="248"/>
      <c r="D498" s="249" t="s">
        <v>221</v>
      </c>
      <c r="E498" s="250" t="s">
        <v>1</v>
      </c>
      <c r="F498" s="251" t="s">
        <v>335</v>
      </c>
      <c r="G498" s="248"/>
      <c r="H498" s="250" t="s">
        <v>1</v>
      </c>
      <c r="I498" s="252"/>
      <c r="J498" s="248"/>
      <c r="K498" s="248"/>
      <c r="L498" s="253"/>
      <c r="M498" s="254"/>
      <c r="N498" s="255"/>
      <c r="O498" s="255"/>
      <c r="P498" s="255"/>
      <c r="Q498" s="255"/>
      <c r="R498" s="255"/>
      <c r="S498" s="255"/>
      <c r="T498" s="256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7" t="s">
        <v>221</v>
      </c>
      <c r="AU498" s="257" t="s">
        <v>84</v>
      </c>
      <c r="AV498" s="13" t="s">
        <v>82</v>
      </c>
      <c r="AW498" s="13" t="s">
        <v>31</v>
      </c>
      <c r="AX498" s="13" t="s">
        <v>74</v>
      </c>
      <c r="AY498" s="257" t="s">
        <v>211</v>
      </c>
    </row>
    <row r="499" spans="1:51" s="14" customFormat="1" ht="12">
      <c r="A499" s="14"/>
      <c r="B499" s="258"/>
      <c r="C499" s="259"/>
      <c r="D499" s="249" t="s">
        <v>221</v>
      </c>
      <c r="E499" s="260" t="s">
        <v>1</v>
      </c>
      <c r="F499" s="261" t="s">
        <v>536</v>
      </c>
      <c r="G499" s="259"/>
      <c r="H499" s="262">
        <v>16.43</v>
      </c>
      <c r="I499" s="263"/>
      <c r="J499" s="259"/>
      <c r="K499" s="259"/>
      <c r="L499" s="264"/>
      <c r="M499" s="265"/>
      <c r="N499" s="266"/>
      <c r="O499" s="266"/>
      <c r="P499" s="266"/>
      <c r="Q499" s="266"/>
      <c r="R499" s="266"/>
      <c r="S499" s="266"/>
      <c r="T499" s="267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8" t="s">
        <v>221</v>
      </c>
      <c r="AU499" s="268" t="s">
        <v>84</v>
      </c>
      <c r="AV499" s="14" t="s">
        <v>84</v>
      </c>
      <c r="AW499" s="14" t="s">
        <v>31</v>
      </c>
      <c r="AX499" s="14" t="s">
        <v>74</v>
      </c>
      <c r="AY499" s="268" t="s">
        <v>211</v>
      </c>
    </row>
    <row r="500" spans="1:51" s="14" customFormat="1" ht="12">
      <c r="A500" s="14"/>
      <c r="B500" s="258"/>
      <c r="C500" s="259"/>
      <c r="D500" s="249" t="s">
        <v>221</v>
      </c>
      <c r="E500" s="260" t="s">
        <v>1</v>
      </c>
      <c r="F500" s="261" t="s">
        <v>537</v>
      </c>
      <c r="G500" s="259"/>
      <c r="H500" s="262">
        <v>17.54</v>
      </c>
      <c r="I500" s="263"/>
      <c r="J500" s="259"/>
      <c r="K500" s="259"/>
      <c r="L500" s="264"/>
      <c r="M500" s="265"/>
      <c r="N500" s="266"/>
      <c r="O500" s="266"/>
      <c r="P500" s="266"/>
      <c r="Q500" s="266"/>
      <c r="R500" s="266"/>
      <c r="S500" s="266"/>
      <c r="T500" s="26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8" t="s">
        <v>221</v>
      </c>
      <c r="AU500" s="268" t="s">
        <v>84</v>
      </c>
      <c r="AV500" s="14" t="s">
        <v>84</v>
      </c>
      <c r="AW500" s="14" t="s">
        <v>31</v>
      </c>
      <c r="AX500" s="14" t="s">
        <v>74</v>
      </c>
      <c r="AY500" s="268" t="s">
        <v>211</v>
      </c>
    </row>
    <row r="501" spans="1:51" s="15" customFormat="1" ht="12">
      <c r="A501" s="15"/>
      <c r="B501" s="269"/>
      <c r="C501" s="270"/>
      <c r="D501" s="249" t="s">
        <v>221</v>
      </c>
      <c r="E501" s="271" t="s">
        <v>1</v>
      </c>
      <c r="F501" s="272" t="s">
        <v>225</v>
      </c>
      <c r="G501" s="270"/>
      <c r="H501" s="273">
        <v>172.75</v>
      </c>
      <c r="I501" s="274"/>
      <c r="J501" s="270"/>
      <c r="K501" s="270"/>
      <c r="L501" s="275"/>
      <c r="M501" s="276"/>
      <c r="N501" s="277"/>
      <c r="O501" s="277"/>
      <c r="P501" s="277"/>
      <c r="Q501" s="277"/>
      <c r="R501" s="277"/>
      <c r="S501" s="277"/>
      <c r="T501" s="278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79" t="s">
        <v>221</v>
      </c>
      <c r="AU501" s="279" t="s">
        <v>84</v>
      </c>
      <c r="AV501" s="15" t="s">
        <v>217</v>
      </c>
      <c r="AW501" s="15" t="s">
        <v>31</v>
      </c>
      <c r="AX501" s="15" t="s">
        <v>82</v>
      </c>
      <c r="AY501" s="279" t="s">
        <v>211</v>
      </c>
    </row>
    <row r="502" spans="1:65" s="2" customFormat="1" ht="24.15" customHeight="1">
      <c r="A502" s="38"/>
      <c r="B502" s="39"/>
      <c r="C502" s="228" t="s">
        <v>538</v>
      </c>
      <c r="D502" s="228" t="s">
        <v>213</v>
      </c>
      <c r="E502" s="229" t="s">
        <v>539</v>
      </c>
      <c r="F502" s="230" t="s">
        <v>540</v>
      </c>
      <c r="G502" s="231" t="s">
        <v>292</v>
      </c>
      <c r="H502" s="232">
        <v>345.5</v>
      </c>
      <c r="I502" s="233"/>
      <c r="J502" s="234">
        <f>ROUND(I502*H502,2)</f>
        <v>0</v>
      </c>
      <c r="K502" s="235"/>
      <c r="L502" s="44"/>
      <c r="M502" s="236" t="s">
        <v>1</v>
      </c>
      <c r="N502" s="237" t="s">
        <v>39</v>
      </c>
      <c r="O502" s="91"/>
      <c r="P502" s="238">
        <f>O502*H502</f>
        <v>0</v>
      </c>
      <c r="Q502" s="238">
        <v>0</v>
      </c>
      <c r="R502" s="238">
        <f>Q502*H502</f>
        <v>0</v>
      </c>
      <c r="S502" s="238">
        <v>0</v>
      </c>
      <c r="T502" s="239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40" t="s">
        <v>217</v>
      </c>
      <c r="AT502" s="240" t="s">
        <v>213</v>
      </c>
      <c r="AU502" s="240" t="s">
        <v>84</v>
      </c>
      <c r="AY502" s="17" t="s">
        <v>211</v>
      </c>
      <c r="BE502" s="241">
        <f>IF(N502="základní",J502,0)</f>
        <v>0</v>
      </c>
      <c r="BF502" s="241">
        <f>IF(N502="snížená",J502,0)</f>
        <v>0</v>
      </c>
      <c r="BG502" s="241">
        <f>IF(N502="zákl. přenesená",J502,0)</f>
        <v>0</v>
      </c>
      <c r="BH502" s="241">
        <f>IF(N502="sníž. přenesená",J502,0)</f>
        <v>0</v>
      </c>
      <c r="BI502" s="241">
        <f>IF(N502="nulová",J502,0)</f>
        <v>0</v>
      </c>
      <c r="BJ502" s="17" t="s">
        <v>82</v>
      </c>
      <c r="BK502" s="241">
        <f>ROUND(I502*H502,2)</f>
        <v>0</v>
      </c>
      <c r="BL502" s="17" t="s">
        <v>217</v>
      </c>
      <c r="BM502" s="240" t="s">
        <v>541</v>
      </c>
    </row>
    <row r="503" spans="1:51" s="14" customFormat="1" ht="12">
      <c r="A503" s="14"/>
      <c r="B503" s="258"/>
      <c r="C503" s="259"/>
      <c r="D503" s="249" t="s">
        <v>221</v>
      </c>
      <c r="E503" s="260" t="s">
        <v>1</v>
      </c>
      <c r="F503" s="261" t="s">
        <v>542</v>
      </c>
      <c r="G503" s="259"/>
      <c r="H503" s="262">
        <v>345.5</v>
      </c>
      <c r="I503" s="263"/>
      <c r="J503" s="259"/>
      <c r="K503" s="259"/>
      <c r="L503" s="264"/>
      <c r="M503" s="265"/>
      <c r="N503" s="266"/>
      <c r="O503" s="266"/>
      <c r="P503" s="266"/>
      <c r="Q503" s="266"/>
      <c r="R503" s="266"/>
      <c r="S503" s="266"/>
      <c r="T503" s="267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8" t="s">
        <v>221</v>
      </c>
      <c r="AU503" s="268" t="s">
        <v>84</v>
      </c>
      <c r="AV503" s="14" t="s">
        <v>84</v>
      </c>
      <c r="AW503" s="14" t="s">
        <v>31</v>
      </c>
      <c r="AX503" s="14" t="s">
        <v>74</v>
      </c>
      <c r="AY503" s="268" t="s">
        <v>211</v>
      </c>
    </row>
    <row r="504" spans="1:51" s="15" customFormat="1" ht="12">
      <c r="A504" s="15"/>
      <c r="B504" s="269"/>
      <c r="C504" s="270"/>
      <c r="D504" s="249" t="s">
        <v>221</v>
      </c>
      <c r="E504" s="271" t="s">
        <v>1</v>
      </c>
      <c r="F504" s="272" t="s">
        <v>225</v>
      </c>
      <c r="G504" s="270"/>
      <c r="H504" s="273">
        <v>345.5</v>
      </c>
      <c r="I504" s="274"/>
      <c r="J504" s="270"/>
      <c r="K504" s="270"/>
      <c r="L504" s="275"/>
      <c r="M504" s="276"/>
      <c r="N504" s="277"/>
      <c r="O504" s="277"/>
      <c r="P504" s="277"/>
      <c r="Q504" s="277"/>
      <c r="R504" s="277"/>
      <c r="S504" s="277"/>
      <c r="T504" s="278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79" t="s">
        <v>221</v>
      </c>
      <c r="AU504" s="279" t="s">
        <v>84</v>
      </c>
      <c r="AV504" s="15" t="s">
        <v>217</v>
      </c>
      <c r="AW504" s="15" t="s">
        <v>31</v>
      </c>
      <c r="AX504" s="15" t="s">
        <v>82</v>
      </c>
      <c r="AY504" s="279" t="s">
        <v>211</v>
      </c>
    </row>
    <row r="505" spans="1:65" s="2" customFormat="1" ht="33" customHeight="1">
      <c r="A505" s="38"/>
      <c r="B505" s="39"/>
      <c r="C505" s="228" t="s">
        <v>543</v>
      </c>
      <c r="D505" s="228" t="s">
        <v>213</v>
      </c>
      <c r="E505" s="229" t="s">
        <v>544</v>
      </c>
      <c r="F505" s="230" t="s">
        <v>545</v>
      </c>
      <c r="G505" s="231" t="s">
        <v>216</v>
      </c>
      <c r="H505" s="232">
        <v>0.432</v>
      </c>
      <c r="I505" s="233"/>
      <c r="J505" s="234">
        <f>ROUND(I505*H505,2)</f>
        <v>0</v>
      </c>
      <c r="K505" s="235"/>
      <c r="L505" s="44"/>
      <c r="M505" s="236" t="s">
        <v>1</v>
      </c>
      <c r="N505" s="237" t="s">
        <v>39</v>
      </c>
      <c r="O505" s="91"/>
      <c r="P505" s="238">
        <f>O505*H505</f>
        <v>0</v>
      </c>
      <c r="Q505" s="238">
        <v>0</v>
      </c>
      <c r="R505" s="238">
        <f>Q505*H505</f>
        <v>0</v>
      </c>
      <c r="S505" s="238">
        <v>0.029</v>
      </c>
      <c r="T505" s="239">
        <f>S505*H505</f>
        <v>0.012528000000000001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40" t="s">
        <v>217</v>
      </c>
      <c r="AT505" s="240" t="s">
        <v>213</v>
      </c>
      <c r="AU505" s="240" t="s">
        <v>84</v>
      </c>
      <c r="AY505" s="17" t="s">
        <v>211</v>
      </c>
      <c r="BE505" s="241">
        <f>IF(N505="základní",J505,0)</f>
        <v>0</v>
      </c>
      <c r="BF505" s="241">
        <f>IF(N505="snížená",J505,0)</f>
        <v>0</v>
      </c>
      <c r="BG505" s="241">
        <f>IF(N505="zákl. přenesená",J505,0)</f>
        <v>0</v>
      </c>
      <c r="BH505" s="241">
        <f>IF(N505="sníž. přenesená",J505,0)</f>
        <v>0</v>
      </c>
      <c r="BI505" s="241">
        <f>IF(N505="nulová",J505,0)</f>
        <v>0</v>
      </c>
      <c r="BJ505" s="17" t="s">
        <v>82</v>
      </c>
      <c r="BK505" s="241">
        <f>ROUND(I505*H505,2)</f>
        <v>0</v>
      </c>
      <c r="BL505" s="17" t="s">
        <v>217</v>
      </c>
      <c r="BM505" s="240" t="s">
        <v>546</v>
      </c>
    </row>
    <row r="506" spans="1:51" s="13" customFormat="1" ht="12">
      <c r="A506" s="13"/>
      <c r="B506" s="247"/>
      <c r="C506" s="248"/>
      <c r="D506" s="249" t="s">
        <v>221</v>
      </c>
      <c r="E506" s="250" t="s">
        <v>1</v>
      </c>
      <c r="F506" s="251" t="s">
        <v>222</v>
      </c>
      <c r="G506" s="248"/>
      <c r="H506" s="250" t="s">
        <v>1</v>
      </c>
      <c r="I506" s="252"/>
      <c r="J506" s="248"/>
      <c r="K506" s="248"/>
      <c r="L506" s="253"/>
      <c r="M506" s="254"/>
      <c r="N506" s="255"/>
      <c r="O506" s="255"/>
      <c r="P506" s="255"/>
      <c r="Q506" s="255"/>
      <c r="R506" s="255"/>
      <c r="S506" s="255"/>
      <c r="T506" s="256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7" t="s">
        <v>221</v>
      </c>
      <c r="AU506" s="257" t="s">
        <v>84</v>
      </c>
      <c r="AV506" s="13" t="s">
        <v>82</v>
      </c>
      <c r="AW506" s="13" t="s">
        <v>31</v>
      </c>
      <c r="AX506" s="13" t="s">
        <v>74</v>
      </c>
      <c r="AY506" s="257" t="s">
        <v>211</v>
      </c>
    </row>
    <row r="507" spans="1:51" s="13" customFormat="1" ht="12">
      <c r="A507" s="13"/>
      <c r="B507" s="247"/>
      <c r="C507" s="248"/>
      <c r="D507" s="249" t="s">
        <v>221</v>
      </c>
      <c r="E507" s="250" t="s">
        <v>1</v>
      </c>
      <c r="F507" s="251" t="s">
        <v>223</v>
      </c>
      <c r="G507" s="248"/>
      <c r="H507" s="250" t="s">
        <v>1</v>
      </c>
      <c r="I507" s="252"/>
      <c r="J507" s="248"/>
      <c r="K507" s="248"/>
      <c r="L507" s="253"/>
      <c r="M507" s="254"/>
      <c r="N507" s="255"/>
      <c r="O507" s="255"/>
      <c r="P507" s="255"/>
      <c r="Q507" s="255"/>
      <c r="R507" s="255"/>
      <c r="S507" s="255"/>
      <c r="T507" s="256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7" t="s">
        <v>221</v>
      </c>
      <c r="AU507" s="257" t="s">
        <v>84</v>
      </c>
      <c r="AV507" s="13" t="s">
        <v>82</v>
      </c>
      <c r="AW507" s="13" t="s">
        <v>31</v>
      </c>
      <c r="AX507" s="13" t="s">
        <v>74</v>
      </c>
      <c r="AY507" s="257" t="s">
        <v>211</v>
      </c>
    </row>
    <row r="508" spans="1:51" s="14" customFormat="1" ht="12">
      <c r="A508" s="14"/>
      <c r="B508" s="258"/>
      <c r="C508" s="259"/>
      <c r="D508" s="249" t="s">
        <v>221</v>
      </c>
      <c r="E508" s="260" t="s">
        <v>1</v>
      </c>
      <c r="F508" s="261" t="s">
        <v>425</v>
      </c>
      <c r="G508" s="259"/>
      <c r="H508" s="262">
        <v>0.432</v>
      </c>
      <c r="I508" s="263"/>
      <c r="J508" s="259"/>
      <c r="K508" s="259"/>
      <c r="L508" s="264"/>
      <c r="M508" s="265"/>
      <c r="N508" s="266"/>
      <c r="O508" s="266"/>
      <c r="P508" s="266"/>
      <c r="Q508" s="266"/>
      <c r="R508" s="266"/>
      <c r="S508" s="266"/>
      <c r="T508" s="26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8" t="s">
        <v>221</v>
      </c>
      <c r="AU508" s="268" t="s">
        <v>84</v>
      </c>
      <c r="AV508" s="14" t="s">
        <v>84</v>
      </c>
      <c r="AW508" s="14" t="s">
        <v>31</v>
      </c>
      <c r="AX508" s="14" t="s">
        <v>74</v>
      </c>
      <c r="AY508" s="268" t="s">
        <v>211</v>
      </c>
    </row>
    <row r="509" spans="1:51" s="15" customFormat="1" ht="12">
      <c r="A509" s="15"/>
      <c r="B509" s="269"/>
      <c r="C509" s="270"/>
      <c r="D509" s="249" t="s">
        <v>221</v>
      </c>
      <c r="E509" s="271" t="s">
        <v>1</v>
      </c>
      <c r="F509" s="272" t="s">
        <v>225</v>
      </c>
      <c r="G509" s="270"/>
      <c r="H509" s="273">
        <v>0.432</v>
      </c>
      <c r="I509" s="274"/>
      <c r="J509" s="270"/>
      <c r="K509" s="270"/>
      <c r="L509" s="275"/>
      <c r="M509" s="276"/>
      <c r="N509" s="277"/>
      <c r="O509" s="277"/>
      <c r="P509" s="277"/>
      <c r="Q509" s="277"/>
      <c r="R509" s="277"/>
      <c r="S509" s="277"/>
      <c r="T509" s="278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79" t="s">
        <v>221</v>
      </c>
      <c r="AU509" s="279" t="s">
        <v>84</v>
      </c>
      <c r="AV509" s="15" t="s">
        <v>217</v>
      </c>
      <c r="AW509" s="15" t="s">
        <v>31</v>
      </c>
      <c r="AX509" s="15" t="s">
        <v>82</v>
      </c>
      <c r="AY509" s="279" t="s">
        <v>211</v>
      </c>
    </row>
    <row r="510" spans="1:65" s="2" customFormat="1" ht="24.15" customHeight="1">
      <c r="A510" s="38"/>
      <c r="B510" s="39"/>
      <c r="C510" s="228" t="s">
        <v>547</v>
      </c>
      <c r="D510" s="228" t="s">
        <v>213</v>
      </c>
      <c r="E510" s="229" t="s">
        <v>548</v>
      </c>
      <c r="F510" s="230" t="s">
        <v>549</v>
      </c>
      <c r="G510" s="231" t="s">
        <v>292</v>
      </c>
      <c r="H510" s="232">
        <v>208.69</v>
      </c>
      <c r="I510" s="233"/>
      <c r="J510" s="234">
        <f>ROUND(I510*H510,2)</f>
        <v>0</v>
      </c>
      <c r="K510" s="235"/>
      <c r="L510" s="44"/>
      <c r="M510" s="236" t="s">
        <v>1</v>
      </c>
      <c r="N510" s="237" t="s">
        <v>39</v>
      </c>
      <c r="O510" s="91"/>
      <c r="P510" s="238">
        <f>O510*H510</f>
        <v>0</v>
      </c>
      <c r="Q510" s="238">
        <v>0</v>
      </c>
      <c r="R510" s="238">
        <f>Q510*H510</f>
        <v>0</v>
      </c>
      <c r="S510" s="238">
        <v>0.035</v>
      </c>
      <c r="T510" s="239">
        <f>S510*H510</f>
        <v>7.304150000000001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40" t="s">
        <v>217</v>
      </c>
      <c r="AT510" s="240" t="s">
        <v>213</v>
      </c>
      <c r="AU510" s="240" t="s">
        <v>84</v>
      </c>
      <c r="AY510" s="17" t="s">
        <v>211</v>
      </c>
      <c r="BE510" s="241">
        <f>IF(N510="základní",J510,0)</f>
        <v>0</v>
      </c>
      <c r="BF510" s="241">
        <f>IF(N510="snížená",J510,0)</f>
        <v>0</v>
      </c>
      <c r="BG510" s="241">
        <f>IF(N510="zákl. přenesená",J510,0)</f>
        <v>0</v>
      </c>
      <c r="BH510" s="241">
        <f>IF(N510="sníž. přenesená",J510,0)</f>
        <v>0</v>
      </c>
      <c r="BI510" s="241">
        <f>IF(N510="nulová",J510,0)</f>
        <v>0</v>
      </c>
      <c r="BJ510" s="17" t="s">
        <v>82</v>
      </c>
      <c r="BK510" s="241">
        <f>ROUND(I510*H510,2)</f>
        <v>0</v>
      </c>
      <c r="BL510" s="17" t="s">
        <v>217</v>
      </c>
      <c r="BM510" s="240" t="s">
        <v>550</v>
      </c>
    </row>
    <row r="511" spans="1:51" s="13" customFormat="1" ht="12">
      <c r="A511" s="13"/>
      <c r="B511" s="247"/>
      <c r="C511" s="248"/>
      <c r="D511" s="249" t="s">
        <v>221</v>
      </c>
      <c r="E511" s="250" t="s">
        <v>1</v>
      </c>
      <c r="F511" s="251" t="s">
        <v>223</v>
      </c>
      <c r="G511" s="248"/>
      <c r="H511" s="250" t="s">
        <v>1</v>
      </c>
      <c r="I511" s="252"/>
      <c r="J511" s="248"/>
      <c r="K511" s="248"/>
      <c r="L511" s="253"/>
      <c r="M511" s="254"/>
      <c r="N511" s="255"/>
      <c r="O511" s="255"/>
      <c r="P511" s="255"/>
      <c r="Q511" s="255"/>
      <c r="R511" s="255"/>
      <c r="S511" s="255"/>
      <c r="T511" s="25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57" t="s">
        <v>221</v>
      </c>
      <c r="AU511" s="257" t="s">
        <v>84</v>
      </c>
      <c r="AV511" s="13" t="s">
        <v>82</v>
      </c>
      <c r="AW511" s="13" t="s">
        <v>31</v>
      </c>
      <c r="AX511" s="13" t="s">
        <v>74</v>
      </c>
      <c r="AY511" s="257" t="s">
        <v>211</v>
      </c>
    </row>
    <row r="512" spans="1:51" s="14" customFormat="1" ht="12">
      <c r="A512" s="14"/>
      <c r="B512" s="258"/>
      <c r="C512" s="259"/>
      <c r="D512" s="249" t="s">
        <v>221</v>
      </c>
      <c r="E512" s="260" t="s">
        <v>1</v>
      </c>
      <c r="F512" s="261" t="s">
        <v>551</v>
      </c>
      <c r="G512" s="259"/>
      <c r="H512" s="262">
        <v>19.61</v>
      </c>
      <c r="I512" s="263"/>
      <c r="J512" s="259"/>
      <c r="K512" s="259"/>
      <c r="L512" s="264"/>
      <c r="M512" s="265"/>
      <c r="N512" s="266"/>
      <c r="O512" s="266"/>
      <c r="P512" s="266"/>
      <c r="Q512" s="266"/>
      <c r="R512" s="266"/>
      <c r="S512" s="266"/>
      <c r="T512" s="267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8" t="s">
        <v>221</v>
      </c>
      <c r="AU512" s="268" t="s">
        <v>84</v>
      </c>
      <c r="AV512" s="14" t="s">
        <v>84</v>
      </c>
      <c r="AW512" s="14" t="s">
        <v>31</v>
      </c>
      <c r="AX512" s="14" t="s">
        <v>74</v>
      </c>
      <c r="AY512" s="268" t="s">
        <v>211</v>
      </c>
    </row>
    <row r="513" spans="1:51" s="14" customFormat="1" ht="12">
      <c r="A513" s="14"/>
      <c r="B513" s="258"/>
      <c r="C513" s="259"/>
      <c r="D513" s="249" t="s">
        <v>221</v>
      </c>
      <c r="E513" s="260" t="s">
        <v>1</v>
      </c>
      <c r="F513" s="261" t="s">
        <v>552</v>
      </c>
      <c r="G513" s="259"/>
      <c r="H513" s="262">
        <v>16.33</v>
      </c>
      <c r="I513" s="263"/>
      <c r="J513" s="259"/>
      <c r="K513" s="259"/>
      <c r="L513" s="264"/>
      <c r="M513" s="265"/>
      <c r="N513" s="266"/>
      <c r="O513" s="266"/>
      <c r="P513" s="266"/>
      <c r="Q513" s="266"/>
      <c r="R513" s="266"/>
      <c r="S513" s="266"/>
      <c r="T513" s="267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68" t="s">
        <v>221</v>
      </c>
      <c r="AU513" s="268" t="s">
        <v>84</v>
      </c>
      <c r="AV513" s="14" t="s">
        <v>84</v>
      </c>
      <c r="AW513" s="14" t="s">
        <v>31</v>
      </c>
      <c r="AX513" s="14" t="s">
        <v>74</v>
      </c>
      <c r="AY513" s="268" t="s">
        <v>211</v>
      </c>
    </row>
    <row r="514" spans="1:51" s="14" customFormat="1" ht="12">
      <c r="A514" s="14"/>
      <c r="B514" s="258"/>
      <c r="C514" s="259"/>
      <c r="D514" s="249" t="s">
        <v>221</v>
      </c>
      <c r="E514" s="260" t="s">
        <v>1</v>
      </c>
      <c r="F514" s="261" t="s">
        <v>491</v>
      </c>
      <c r="G514" s="259"/>
      <c r="H514" s="262">
        <v>33.68</v>
      </c>
      <c r="I514" s="263"/>
      <c r="J514" s="259"/>
      <c r="K514" s="259"/>
      <c r="L514" s="264"/>
      <c r="M514" s="265"/>
      <c r="N514" s="266"/>
      <c r="O514" s="266"/>
      <c r="P514" s="266"/>
      <c r="Q514" s="266"/>
      <c r="R514" s="266"/>
      <c r="S514" s="266"/>
      <c r="T514" s="267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8" t="s">
        <v>221</v>
      </c>
      <c r="AU514" s="268" t="s">
        <v>84</v>
      </c>
      <c r="AV514" s="14" t="s">
        <v>84</v>
      </c>
      <c r="AW514" s="14" t="s">
        <v>31</v>
      </c>
      <c r="AX514" s="14" t="s">
        <v>74</v>
      </c>
      <c r="AY514" s="268" t="s">
        <v>211</v>
      </c>
    </row>
    <row r="515" spans="1:51" s="13" customFormat="1" ht="12">
      <c r="A515" s="13"/>
      <c r="B515" s="247"/>
      <c r="C515" s="248"/>
      <c r="D515" s="249" t="s">
        <v>221</v>
      </c>
      <c r="E515" s="250" t="s">
        <v>1</v>
      </c>
      <c r="F515" s="251" t="s">
        <v>331</v>
      </c>
      <c r="G515" s="248"/>
      <c r="H515" s="250" t="s">
        <v>1</v>
      </c>
      <c r="I515" s="252"/>
      <c r="J515" s="248"/>
      <c r="K515" s="248"/>
      <c r="L515" s="253"/>
      <c r="M515" s="254"/>
      <c r="N515" s="255"/>
      <c r="O515" s="255"/>
      <c r="P515" s="255"/>
      <c r="Q515" s="255"/>
      <c r="R515" s="255"/>
      <c r="S515" s="255"/>
      <c r="T515" s="256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7" t="s">
        <v>221</v>
      </c>
      <c r="AU515" s="257" t="s">
        <v>84</v>
      </c>
      <c r="AV515" s="13" t="s">
        <v>82</v>
      </c>
      <c r="AW515" s="13" t="s">
        <v>31</v>
      </c>
      <c r="AX515" s="13" t="s">
        <v>74</v>
      </c>
      <c r="AY515" s="257" t="s">
        <v>211</v>
      </c>
    </row>
    <row r="516" spans="1:51" s="14" customFormat="1" ht="12">
      <c r="A516" s="14"/>
      <c r="B516" s="258"/>
      <c r="C516" s="259"/>
      <c r="D516" s="249" t="s">
        <v>221</v>
      </c>
      <c r="E516" s="260" t="s">
        <v>1</v>
      </c>
      <c r="F516" s="261" t="s">
        <v>533</v>
      </c>
      <c r="G516" s="259"/>
      <c r="H516" s="262">
        <v>16.43</v>
      </c>
      <c r="I516" s="263"/>
      <c r="J516" s="259"/>
      <c r="K516" s="259"/>
      <c r="L516" s="264"/>
      <c r="M516" s="265"/>
      <c r="N516" s="266"/>
      <c r="O516" s="266"/>
      <c r="P516" s="266"/>
      <c r="Q516" s="266"/>
      <c r="R516" s="266"/>
      <c r="S516" s="266"/>
      <c r="T516" s="267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68" t="s">
        <v>221</v>
      </c>
      <c r="AU516" s="268" t="s">
        <v>84</v>
      </c>
      <c r="AV516" s="14" t="s">
        <v>84</v>
      </c>
      <c r="AW516" s="14" t="s">
        <v>31</v>
      </c>
      <c r="AX516" s="14" t="s">
        <v>74</v>
      </c>
      <c r="AY516" s="268" t="s">
        <v>211</v>
      </c>
    </row>
    <row r="517" spans="1:51" s="14" customFormat="1" ht="12">
      <c r="A517" s="14"/>
      <c r="B517" s="258"/>
      <c r="C517" s="259"/>
      <c r="D517" s="249" t="s">
        <v>221</v>
      </c>
      <c r="E517" s="260" t="s">
        <v>1</v>
      </c>
      <c r="F517" s="261" t="s">
        <v>534</v>
      </c>
      <c r="G517" s="259"/>
      <c r="H517" s="262">
        <v>17.54</v>
      </c>
      <c r="I517" s="263"/>
      <c r="J517" s="259"/>
      <c r="K517" s="259"/>
      <c r="L517" s="264"/>
      <c r="M517" s="265"/>
      <c r="N517" s="266"/>
      <c r="O517" s="266"/>
      <c r="P517" s="266"/>
      <c r="Q517" s="266"/>
      <c r="R517" s="266"/>
      <c r="S517" s="266"/>
      <c r="T517" s="267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8" t="s">
        <v>221</v>
      </c>
      <c r="AU517" s="268" t="s">
        <v>84</v>
      </c>
      <c r="AV517" s="14" t="s">
        <v>84</v>
      </c>
      <c r="AW517" s="14" t="s">
        <v>31</v>
      </c>
      <c r="AX517" s="14" t="s">
        <v>74</v>
      </c>
      <c r="AY517" s="268" t="s">
        <v>211</v>
      </c>
    </row>
    <row r="518" spans="1:51" s="14" customFormat="1" ht="12">
      <c r="A518" s="14"/>
      <c r="B518" s="258"/>
      <c r="C518" s="259"/>
      <c r="D518" s="249" t="s">
        <v>221</v>
      </c>
      <c r="E518" s="260" t="s">
        <v>1</v>
      </c>
      <c r="F518" s="261" t="s">
        <v>495</v>
      </c>
      <c r="G518" s="259"/>
      <c r="H518" s="262">
        <v>42.38</v>
      </c>
      <c r="I518" s="263"/>
      <c r="J518" s="259"/>
      <c r="K518" s="259"/>
      <c r="L518" s="264"/>
      <c r="M518" s="265"/>
      <c r="N518" s="266"/>
      <c r="O518" s="266"/>
      <c r="P518" s="266"/>
      <c r="Q518" s="266"/>
      <c r="R518" s="266"/>
      <c r="S518" s="266"/>
      <c r="T518" s="267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68" t="s">
        <v>221</v>
      </c>
      <c r="AU518" s="268" t="s">
        <v>84</v>
      </c>
      <c r="AV518" s="14" t="s">
        <v>84</v>
      </c>
      <c r="AW518" s="14" t="s">
        <v>31</v>
      </c>
      <c r="AX518" s="14" t="s">
        <v>74</v>
      </c>
      <c r="AY518" s="268" t="s">
        <v>211</v>
      </c>
    </row>
    <row r="519" spans="1:51" s="14" customFormat="1" ht="12">
      <c r="A519" s="14"/>
      <c r="B519" s="258"/>
      <c r="C519" s="259"/>
      <c r="D519" s="249" t="s">
        <v>221</v>
      </c>
      <c r="E519" s="260" t="s">
        <v>1</v>
      </c>
      <c r="F519" s="261" t="s">
        <v>535</v>
      </c>
      <c r="G519" s="259"/>
      <c r="H519" s="262">
        <v>28.75</v>
      </c>
      <c r="I519" s="263"/>
      <c r="J519" s="259"/>
      <c r="K519" s="259"/>
      <c r="L519" s="264"/>
      <c r="M519" s="265"/>
      <c r="N519" s="266"/>
      <c r="O519" s="266"/>
      <c r="P519" s="266"/>
      <c r="Q519" s="266"/>
      <c r="R519" s="266"/>
      <c r="S519" s="266"/>
      <c r="T519" s="267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68" t="s">
        <v>221</v>
      </c>
      <c r="AU519" s="268" t="s">
        <v>84</v>
      </c>
      <c r="AV519" s="14" t="s">
        <v>84</v>
      </c>
      <c r="AW519" s="14" t="s">
        <v>31</v>
      </c>
      <c r="AX519" s="14" t="s">
        <v>74</v>
      </c>
      <c r="AY519" s="268" t="s">
        <v>211</v>
      </c>
    </row>
    <row r="520" spans="1:51" s="13" customFormat="1" ht="12">
      <c r="A520" s="13"/>
      <c r="B520" s="247"/>
      <c r="C520" s="248"/>
      <c r="D520" s="249" t="s">
        <v>221</v>
      </c>
      <c r="E520" s="250" t="s">
        <v>1</v>
      </c>
      <c r="F520" s="251" t="s">
        <v>335</v>
      </c>
      <c r="G520" s="248"/>
      <c r="H520" s="250" t="s">
        <v>1</v>
      </c>
      <c r="I520" s="252"/>
      <c r="J520" s="248"/>
      <c r="K520" s="248"/>
      <c r="L520" s="253"/>
      <c r="M520" s="254"/>
      <c r="N520" s="255"/>
      <c r="O520" s="255"/>
      <c r="P520" s="255"/>
      <c r="Q520" s="255"/>
      <c r="R520" s="255"/>
      <c r="S520" s="255"/>
      <c r="T520" s="256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57" t="s">
        <v>221</v>
      </c>
      <c r="AU520" s="257" t="s">
        <v>84</v>
      </c>
      <c r="AV520" s="13" t="s">
        <v>82</v>
      </c>
      <c r="AW520" s="13" t="s">
        <v>31</v>
      </c>
      <c r="AX520" s="13" t="s">
        <v>74</v>
      </c>
      <c r="AY520" s="257" t="s">
        <v>211</v>
      </c>
    </row>
    <row r="521" spans="1:51" s="14" customFormat="1" ht="12">
      <c r="A521" s="14"/>
      <c r="B521" s="258"/>
      <c r="C521" s="259"/>
      <c r="D521" s="249" t="s">
        <v>221</v>
      </c>
      <c r="E521" s="260" t="s">
        <v>1</v>
      </c>
      <c r="F521" s="261" t="s">
        <v>536</v>
      </c>
      <c r="G521" s="259"/>
      <c r="H521" s="262">
        <v>16.43</v>
      </c>
      <c r="I521" s="263"/>
      <c r="J521" s="259"/>
      <c r="K521" s="259"/>
      <c r="L521" s="264"/>
      <c r="M521" s="265"/>
      <c r="N521" s="266"/>
      <c r="O521" s="266"/>
      <c r="P521" s="266"/>
      <c r="Q521" s="266"/>
      <c r="R521" s="266"/>
      <c r="S521" s="266"/>
      <c r="T521" s="267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68" t="s">
        <v>221</v>
      </c>
      <c r="AU521" s="268" t="s">
        <v>84</v>
      </c>
      <c r="AV521" s="14" t="s">
        <v>84</v>
      </c>
      <c r="AW521" s="14" t="s">
        <v>31</v>
      </c>
      <c r="AX521" s="14" t="s">
        <v>74</v>
      </c>
      <c r="AY521" s="268" t="s">
        <v>211</v>
      </c>
    </row>
    <row r="522" spans="1:51" s="14" customFormat="1" ht="12">
      <c r="A522" s="14"/>
      <c r="B522" s="258"/>
      <c r="C522" s="259"/>
      <c r="D522" s="249" t="s">
        <v>221</v>
      </c>
      <c r="E522" s="260" t="s">
        <v>1</v>
      </c>
      <c r="F522" s="261" t="s">
        <v>537</v>
      </c>
      <c r="G522" s="259"/>
      <c r="H522" s="262">
        <v>17.54</v>
      </c>
      <c r="I522" s="263"/>
      <c r="J522" s="259"/>
      <c r="K522" s="259"/>
      <c r="L522" s="264"/>
      <c r="M522" s="265"/>
      <c r="N522" s="266"/>
      <c r="O522" s="266"/>
      <c r="P522" s="266"/>
      <c r="Q522" s="266"/>
      <c r="R522" s="266"/>
      <c r="S522" s="266"/>
      <c r="T522" s="267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68" t="s">
        <v>221</v>
      </c>
      <c r="AU522" s="268" t="s">
        <v>84</v>
      </c>
      <c r="AV522" s="14" t="s">
        <v>84</v>
      </c>
      <c r="AW522" s="14" t="s">
        <v>31</v>
      </c>
      <c r="AX522" s="14" t="s">
        <v>74</v>
      </c>
      <c r="AY522" s="268" t="s">
        <v>211</v>
      </c>
    </row>
    <row r="523" spans="1:51" s="15" customFormat="1" ht="12">
      <c r="A523" s="15"/>
      <c r="B523" s="269"/>
      <c r="C523" s="270"/>
      <c r="D523" s="249" t="s">
        <v>221</v>
      </c>
      <c r="E523" s="271" t="s">
        <v>1</v>
      </c>
      <c r="F523" s="272" t="s">
        <v>225</v>
      </c>
      <c r="G523" s="270"/>
      <c r="H523" s="273">
        <v>208.69</v>
      </c>
      <c r="I523" s="274"/>
      <c r="J523" s="270"/>
      <c r="K523" s="270"/>
      <c r="L523" s="275"/>
      <c r="M523" s="276"/>
      <c r="N523" s="277"/>
      <c r="O523" s="277"/>
      <c r="P523" s="277"/>
      <c r="Q523" s="277"/>
      <c r="R523" s="277"/>
      <c r="S523" s="277"/>
      <c r="T523" s="278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79" t="s">
        <v>221</v>
      </c>
      <c r="AU523" s="279" t="s">
        <v>84</v>
      </c>
      <c r="AV523" s="15" t="s">
        <v>217</v>
      </c>
      <c r="AW523" s="15" t="s">
        <v>31</v>
      </c>
      <c r="AX523" s="15" t="s">
        <v>82</v>
      </c>
      <c r="AY523" s="279" t="s">
        <v>211</v>
      </c>
    </row>
    <row r="524" spans="1:65" s="2" customFormat="1" ht="16.5" customHeight="1">
      <c r="A524" s="38"/>
      <c r="B524" s="39"/>
      <c r="C524" s="228" t="s">
        <v>553</v>
      </c>
      <c r="D524" s="228" t="s">
        <v>213</v>
      </c>
      <c r="E524" s="229" t="s">
        <v>554</v>
      </c>
      <c r="F524" s="230" t="s">
        <v>555</v>
      </c>
      <c r="G524" s="231" t="s">
        <v>313</v>
      </c>
      <c r="H524" s="232">
        <v>82.44</v>
      </c>
      <c r="I524" s="233"/>
      <c r="J524" s="234">
        <f>ROUND(I524*H524,2)</f>
        <v>0</v>
      </c>
      <c r="K524" s="235"/>
      <c r="L524" s="44"/>
      <c r="M524" s="236" t="s">
        <v>1</v>
      </c>
      <c r="N524" s="237" t="s">
        <v>39</v>
      </c>
      <c r="O524" s="91"/>
      <c r="P524" s="238">
        <f>O524*H524</f>
        <v>0</v>
      </c>
      <c r="Q524" s="238">
        <v>0</v>
      </c>
      <c r="R524" s="238">
        <f>Q524*H524</f>
        <v>0</v>
      </c>
      <c r="S524" s="238">
        <v>0.009</v>
      </c>
      <c r="T524" s="239">
        <f>S524*H524</f>
        <v>0.74196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40" t="s">
        <v>217</v>
      </c>
      <c r="AT524" s="240" t="s">
        <v>213</v>
      </c>
      <c r="AU524" s="240" t="s">
        <v>84</v>
      </c>
      <c r="AY524" s="17" t="s">
        <v>211</v>
      </c>
      <c r="BE524" s="241">
        <f>IF(N524="základní",J524,0)</f>
        <v>0</v>
      </c>
      <c r="BF524" s="241">
        <f>IF(N524="snížená",J524,0)</f>
        <v>0</v>
      </c>
      <c r="BG524" s="241">
        <f>IF(N524="zákl. přenesená",J524,0)</f>
        <v>0</v>
      </c>
      <c r="BH524" s="241">
        <f>IF(N524="sníž. přenesená",J524,0)</f>
        <v>0</v>
      </c>
      <c r="BI524" s="241">
        <f>IF(N524="nulová",J524,0)</f>
        <v>0</v>
      </c>
      <c r="BJ524" s="17" t="s">
        <v>82</v>
      </c>
      <c r="BK524" s="241">
        <f>ROUND(I524*H524,2)</f>
        <v>0</v>
      </c>
      <c r="BL524" s="17" t="s">
        <v>217</v>
      </c>
      <c r="BM524" s="240" t="s">
        <v>556</v>
      </c>
    </row>
    <row r="525" spans="1:51" s="13" customFormat="1" ht="12">
      <c r="A525" s="13"/>
      <c r="B525" s="247"/>
      <c r="C525" s="248"/>
      <c r="D525" s="249" t="s">
        <v>221</v>
      </c>
      <c r="E525" s="250" t="s">
        <v>1</v>
      </c>
      <c r="F525" s="251" t="s">
        <v>223</v>
      </c>
      <c r="G525" s="248"/>
      <c r="H525" s="250" t="s">
        <v>1</v>
      </c>
      <c r="I525" s="252"/>
      <c r="J525" s="248"/>
      <c r="K525" s="248"/>
      <c r="L525" s="253"/>
      <c r="M525" s="254"/>
      <c r="N525" s="255"/>
      <c r="O525" s="255"/>
      <c r="P525" s="255"/>
      <c r="Q525" s="255"/>
      <c r="R525" s="255"/>
      <c r="S525" s="255"/>
      <c r="T525" s="256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7" t="s">
        <v>221</v>
      </c>
      <c r="AU525" s="257" t="s">
        <v>84</v>
      </c>
      <c r="AV525" s="13" t="s">
        <v>82</v>
      </c>
      <c r="AW525" s="13" t="s">
        <v>31</v>
      </c>
      <c r="AX525" s="13" t="s">
        <v>74</v>
      </c>
      <c r="AY525" s="257" t="s">
        <v>211</v>
      </c>
    </row>
    <row r="526" spans="1:51" s="14" customFormat="1" ht="12">
      <c r="A526" s="14"/>
      <c r="B526" s="258"/>
      <c r="C526" s="259"/>
      <c r="D526" s="249" t="s">
        <v>221</v>
      </c>
      <c r="E526" s="260" t="s">
        <v>1</v>
      </c>
      <c r="F526" s="261" t="s">
        <v>401</v>
      </c>
      <c r="G526" s="259"/>
      <c r="H526" s="262">
        <v>23.565</v>
      </c>
      <c r="I526" s="263"/>
      <c r="J526" s="259"/>
      <c r="K526" s="259"/>
      <c r="L526" s="264"/>
      <c r="M526" s="265"/>
      <c r="N526" s="266"/>
      <c r="O526" s="266"/>
      <c r="P526" s="266"/>
      <c r="Q526" s="266"/>
      <c r="R526" s="266"/>
      <c r="S526" s="266"/>
      <c r="T526" s="26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8" t="s">
        <v>221</v>
      </c>
      <c r="AU526" s="268" t="s">
        <v>84</v>
      </c>
      <c r="AV526" s="14" t="s">
        <v>84</v>
      </c>
      <c r="AW526" s="14" t="s">
        <v>31</v>
      </c>
      <c r="AX526" s="14" t="s">
        <v>74</v>
      </c>
      <c r="AY526" s="268" t="s">
        <v>211</v>
      </c>
    </row>
    <row r="527" spans="1:51" s="13" customFormat="1" ht="12">
      <c r="A527" s="13"/>
      <c r="B527" s="247"/>
      <c r="C527" s="248"/>
      <c r="D527" s="249" t="s">
        <v>221</v>
      </c>
      <c r="E527" s="250" t="s">
        <v>1</v>
      </c>
      <c r="F527" s="251" t="s">
        <v>331</v>
      </c>
      <c r="G527" s="248"/>
      <c r="H527" s="250" t="s">
        <v>1</v>
      </c>
      <c r="I527" s="252"/>
      <c r="J527" s="248"/>
      <c r="K527" s="248"/>
      <c r="L527" s="253"/>
      <c r="M527" s="254"/>
      <c r="N527" s="255"/>
      <c r="O527" s="255"/>
      <c r="P527" s="255"/>
      <c r="Q527" s="255"/>
      <c r="R527" s="255"/>
      <c r="S527" s="255"/>
      <c r="T527" s="256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7" t="s">
        <v>221</v>
      </c>
      <c r="AU527" s="257" t="s">
        <v>84</v>
      </c>
      <c r="AV527" s="13" t="s">
        <v>82</v>
      </c>
      <c r="AW527" s="13" t="s">
        <v>31</v>
      </c>
      <c r="AX527" s="13" t="s">
        <v>74</v>
      </c>
      <c r="AY527" s="257" t="s">
        <v>211</v>
      </c>
    </row>
    <row r="528" spans="1:51" s="14" customFormat="1" ht="12">
      <c r="A528" s="14"/>
      <c r="B528" s="258"/>
      <c r="C528" s="259"/>
      <c r="D528" s="249" t="s">
        <v>221</v>
      </c>
      <c r="E528" s="260" t="s">
        <v>1</v>
      </c>
      <c r="F528" s="261" t="s">
        <v>402</v>
      </c>
      <c r="G528" s="259"/>
      <c r="H528" s="262">
        <v>23.705</v>
      </c>
      <c r="I528" s="263"/>
      <c r="J528" s="259"/>
      <c r="K528" s="259"/>
      <c r="L528" s="264"/>
      <c r="M528" s="265"/>
      <c r="N528" s="266"/>
      <c r="O528" s="266"/>
      <c r="P528" s="266"/>
      <c r="Q528" s="266"/>
      <c r="R528" s="266"/>
      <c r="S528" s="266"/>
      <c r="T528" s="267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68" t="s">
        <v>221</v>
      </c>
      <c r="AU528" s="268" t="s">
        <v>84</v>
      </c>
      <c r="AV528" s="14" t="s">
        <v>84</v>
      </c>
      <c r="AW528" s="14" t="s">
        <v>31</v>
      </c>
      <c r="AX528" s="14" t="s">
        <v>74</v>
      </c>
      <c r="AY528" s="268" t="s">
        <v>211</v>
      </c>
    </row>
    <row r="529" spans="1:51" s="14" customFormat="1" ht="12">
      <c r="A529" s="14"/>
      <c r="B529" s="258"/>
      <c r="C529" s="259"/>
      <c r="D529" s="249" t="s">
        <v>221</v>
      </c>
      <c r="E529" s="260" t="s">
        <v>1</v>
      </c>
      <c r="F529" s="261" t="s">
        <v>403</v>
      </c>
      <c r="G529" s="259"/>
      <c r="H529" s="262">
        <v>35.17</v>
      </c>
      <c r="I529" s="263"/>
      <c r="J529" s="259"/>
      <c r="K529" s="259"/>
      <c r="L529" s="264"/>
      <c r="M529" s="265"/>
      <c r="N529" s="266"/>
      <c r="O529" s="266"/>
      <c r="P529" s="266"/>
      <c r="Q529" s="266"/>
      <c r="R529" s="266"/>
      <c r="S529" s="266"/>
      <c r="T529" s="267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68" t="s">
        <v>221</v>
      </c>
      <c r="AU529" s="268" t="s">
        <v>84</v>
      </c>
      <c r="AV529" s="14" t="s">
        <v>84</v>
      </c>
      <c r="AW529" s="14" t="s">
        <v>31</v>
      </c>
      <c r="AX529" s="14" t="s">
        <v>74</v>
      </c>
      <c r="AY529" s="268" t="s">
        <v>211</v>
      </c>
    </row>
    <row r="530" spans="1:51" s="15" customFormat="1" ht="12">
      <c r="A530" s="15"/>
      <c r="B530" s="269"/>
      <c r="C530" s="270"/>
      <c r="D530" s="249" t="s">
        <v>221</v>
      </c>
      <c r="E530" s="271" t="s">
        <v>1</v>
      </c>
      <c r="F530" s="272" t="s">
        <v>225</v>
      </c>
      <c r="G530" s="270"/>
      <c r="H530" s="273">
        <v>82.44</v>
      </c>
      <c r="I530" s="274"/>
      <c r="J530" s="270"/>
      <c r="K530" s="270"/>
      <c r="L530" s="275"/>
      <c r="M530" s="276"/>
      <c r="N530" s="277"/>
      <c r="O530" s="277"/>
      <c r="P530" s="277"/>
      <c r="Q530" s="277"/>
      <c r="R530" s="277"/>
      <c r="S530" s="277"/>
      <c r="T530" s="278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79" t="s">
        <v>221</v>
      </c>
      <c r="AU530" s="279" t="s">
        <v>84</v>
      </c>
      <c r="AV530" s="15" t="s">
        <v>217</v>
      </c>
      <c r="AW530" s="15" t="s">
        <v>31</v>
      </c>
      <c r="AX530" s="15" t="s">
        <v>82</v>
      </c>
      <c r="AY530" s="279" t="s">
        <v>211</v>
      </c>
    </row>
    <row r="531" spans="1:65" s="2" customFormat="1" ht="21.75" customHeight="1">
      <c r="A531" s="38"/>
      <c r="B531" s="39"/>
      <c r="C531" s="228" t="s">
        <v>557</v>
      </c>
      <c r="D531" s="228" t="s">
        <v>213</v>
      </c>
      <c r="E531" s="229" t="s">
        <v>558</v>
      </c>
      <c r="F531" s="230" t="s">
        <v>559</v>
      </c>
      <c r="G531" s="231" t="s">
        <v>292</v>
      </c>
      <c r="H531" s="232">
        <v>4</v>
      </c>
      <c r="I531" s="233"/>
      <c r="J531" s="234">
        <f>ROUND(I531*H531,2)</f>
        <v>0</v>
      </c>
      <c r="K531" s="235"/>
      <c r="L531" s="44"/>
      <c r="M531" s="236" t="s">
        <v>1</v>
      </c>
      <c r="N531" s="237" t="s">
        <v>39</v>
      </c>
      <c r="O531" s="91"/>
      <c r="P531" s="238">
        <f>O531*H531</f>
        <v>0</v>
      </c>
      <c r="Q531" s="238">
        <v>0</v>
      </c>
      <c r="R531" s="238">
        <f>Q531*H531</f>
        <v>0</v>
      </c>
      <c r="S531" s="238">
        <v>0.076</v>
      </c>
      <c r="T531" s="239">
        <f>S531*H531</f>
        <v>0.304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40" t="s">
        <v>217</v>
      </c>
      <c r="AT531" s="240" t="s">
        <v>213</v>
      </c>
      <c r="AU531" s="240" t="s">
        <v>84</v>
      </c>
      <c r="AY531" s="17" t="s">
        <v>211</v>
      </c>
      <c r="BE531" s="241">
        <f>IF(N531="základní",J531,0)</f>
        <v>0</v>
      </c>
      <c r="BF531" s="241">
        <f>IF(N531="snížená",J531,0)</f>
        <v>0</v>
      </c>
      <c r="BG531" s="241">
        <f>IF(N531="zákl. přenesená",J531,0)</f>
        <v>0</v>
      </c>
      <c r="BH531" s="241">
        <f>IF(N531="sníž. přenesená",J531,0)</f>
        <v>0</v>
      </c>
      <c r="BI531" s="241">
        <f>IF(N531="nulová",J531,0)</f>
        <v>0</v>
      </c>
      <c r="BJ531" s="17" t="s">
        <v>82</v>
      </c>
      <c r="BK531" s="241">
        <f>ROUND(I531*H531,2)</f>
        <v>0</v>
      </c>
      <c r="BL531" s="17" t="s">
        <v>217</v>
      </c>
      <c r="BM531" s="240" t="s">
        <v>560</v>
      </c>
    </row>
    <row r="532" spans="1:51" s="13" customFormat="1" ht="12">
      <c r="A532" s="13"/>
      <c r="B532" s="247"/>
      <c r="C532" s="248"/>
      <c r="D532" s="249" t="s">
        <v>221</v>
      </c>
      <c r="E532" s="250" t="s">
        <v>1</v>
      </c>
      <c r="F532" s="251" t="s">
        <v>223</v>
      </c>
      <c r="G532" s="248"/>
      <c r="H532" s="250" t="s">
        <v>1</v>
      </c>
      <c r="I532" s="252"/>
      <c r="J532" s="248"/>
      <c r="K532" s="248"/>
      <c r="L532" s="253"/>
      <c r="M532" s="254"/>
      <c r="N532" s="255"/>
      <c r="O532" s="255"/>
      <c r="P532" s="255"/>
      <c r="Q532" s="255"/>
      <c r="R532" s="255"/>
      <c r="S532" s="255"/>
      <c r="T532" s="256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7" t="s">
        <v>221</v>
      </c>
      <c r="AU532" s="257" t="s">
        <v>84</v>
      </c>
      <c r="AV532" s="13" t="s">
        <v>82</v>
      </c>
      <c r="AW532" s="13" t="s">
        <v>31</v>
      </c>
      <c r="AX532" s="13" t="s">
        <v>74</v>
      </c>
      <c r="AY532" s="257" t="s">
        <v>211</v>
      </c>
    </row>
    <row r="533" spans="1:51" s="14" customFormat="1" ht="12">
      <c r="A533" s="14"/>
      <c r="B533" s="258"/>
      <c r="C533" s="259"/>
      <c r="D533" s="249" t="s">
        <v>221</v>
      </c>
      <c r="E533" s="260" t="s">
        <v>1</v>
      </c>
      <c r="F533" s="261" t="s">
        <v>561</v>
      </c>
      <c r="G533" s="259"/>
      <c r="H533" s="262">
        <v>2</v>
      </c>
      <c r="I533" s="263"/>
      <c r="J533" s="259"/>
      <c r="K533" s="259"/>
      <c r="L533" s="264"/>
      <c r="M533" s="265"/>
      <c r="N533" s="266"/>
      <c r="O533" s="266"/>
      <c r="P533" s="266"/>
      <c r="Q533" s="266"/>
      <c r="R533" s="266"/>
      <c r="S533" s="266"/>
      <c r="T533" s="267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8" t="s">
        <v>221</v>
      </c>
      <c r="AU533" s="268" t="s">
        <v>84</v>
      </c>
      <c r="AV533" s="14" t="s">
        <v>84</v>
      </c>
      <c r="AW533" s="14" t="s">
        <v>31</v>
      </c>
      <c r="AX533" s="14" t="s">
        <v>74</v>
      </c>
      <c r="AY533" s="268" t="s">
        <v>211</v>
      </c>
    </row>
    <row r="534" spans="1:51" s="14" customFormat="1" ht="12">
      <c r="A534" s="14"/>
      <c r="B534" s="258"/>
      <c r="C534" s="259"/>
      <c r="D534" s="249" t="s">
        <v>221</v>
      </c>
      <c r="E534" s="260" t="s">
        <v>1</v>
      </c>
      <c r="F534" s="261" t="s">
        <v>562</v>
      </c>
      <c r="G534" s="259"/>
      <c r="H534" s="262">
        <v>2</v>
      </c>
      <c r="I534" s="263"/>
      <c r="J534" s="259"/>
      <c r="K534" s="259"/>
      <c r="L534" s="264"/>
      <c r="M534" s="265"/>
      <c r="N534" s="266"/>
      <c r="O534" s="266"/>
      <c r="P534" s="266"/>
      <c r="Q534" s="266"/>
      <c r="R534" s="266"/>
      <c r="S534" s="266"/>
      <c r="T534" s="267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8" t="s">
        <v>221</v>
      </c>
      <c r="AU534" s="268" t="s">
        <v>84</v>
      </c>
      <c r="AV534" s="14" t="s">
        <v>84</v>
      </c>
      <c r="AW534" s="14" t="s">
        <v>31</v>
      </c>
      <c r="AX534" s="14" t="s">
        <v>74</v>
      </c>
      <c r="AY534" s="268" t="s">
        <v>211</v>
      </c>
    </row>
    <row r="535" spans="1:51" s="15" customFormat="1" ht="12">
      <c r="A535" s="15"/>
      <c r="B535" s="269"/>
      <c r="C535" s="270"/>
      <c r="D535" s="249" t="s">
        <v>221</v>
      </c>
      <c r="E535" s="271" t="s">
        <v>1</v>
      </c>
      <c r="F535" s="272" t="s">
        <v>225</v>
      </c>
      <c r="G535" s="270"/>
      <c r="H535" s="273">
        <v>4</v>
      </c>
      <c r="I535" s="274"/>
      <c r="J535" s="270"/>
      <c r="K535" s="270"/>
      <c r="L535" s="275"/>
      <c r="M535" s="276"/>
      <c r="N535" s="277"/>
      <c r="O535" s="277"/>
      <c r="P535" s="277"/>
      <c r="Q535" s="277"/>
      <c r="R535" s="277"/>
      <c r="S535" s="277"/>
      <c r="T535" s="278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79" t="s">
        <v>221</v>
      </c>
      <c r="AU535" s="279" t="s">
        <v>84</v>
      </c>
      <c r="AV535" s="15" t="s">
        <v>217</v>
      </c>
      <c r="AW535" s="15" t="s">
        <v>31</v>
      </c>
      <c r="AX535" s="15" t="s">
        <v>82</v>
      </c>
      <c r="AY535" s="279" t="s">
        <v>211</v>
      </c>
    </row>
    <row r="536" spans="1:65" s="2" customFormat="1" ht="16.5" customHeight="1">
      <c r="A536" s="38"/>
      <c r="B536" s="39"/>
      <c r="C536" s="228" t="s">
        <v>563</v>
      </c>
      <c r="D536" s="228" t="s">
        <v>213</v>
      </c>
      <c r="E536" s="229" t="s">
        <v>564</v>
      </c>
      <c r="F536" s="230" t="s">
        <v>565</v>
      </c>
      <c r="G536" s="231" t="s">
        <v>313</v>
      </c>
      <c r="H536" s="232">
        <v>24</v>
      </c>
      <c r="I536" s="233"/>
      <c r="J536" s="234">
        <f>ROUND(I536*H536,2)</f>
        <v>0</v>
      </c>
      <c r="K536" s="235"/>
      <c r="L536" s="44"/>
      <c r="M536" s="236" t="s">
        <v>1</v>
      </c>
      <c r="N536" s="237" t="s">
        <v>39</v>
      </c>
      <c r="O536" s="91"/>
      <c r="P536" s="238">
        <f>O536*H536</f>
        <v>0</v>
      </c>
      <c r="Q536" s="238">
        <v>0</v>
      </c>
      <c r="R536" s="238">
        <f>Q536*H536</f>
        <v>0</v>
      </c>
      <c r="S536" s="238">
        <v>0.007</v>
      </c>
      <c r="T536" s="239">
        <f>S536*H536</f>
        <v>0.168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40" t="s">
        <v>217</v>
      </c>
      <c r="AT536" s="240" t="s">
        <v>213</v>
      </c>
      <c r="AU536" s="240" t="s">
        <v>84</v>
      </c>
      <c r="AY536" s="17" t="s">
        <v>211</v>
      </c>
      <c r="BE536" s="241">
        <f>IF(N536="základní",J536,0)</f>
        <v>0</v>
      </c>
      <c r="BF536" s="241">
        <f>IF(N536="snížená",J536,0)</f>
        <v>0</v>
      </c>
      <c r="BG536" s="241">
        <f>IF(N536="zákl. přenesená",J536,0)</f>
        <v>0</v>
      </c>
      <c r="BH536" s="241">
        <f>IF(N536="sníž. přenesená",J536,0)</f>
        <v>0</v>
      </c>
      <c r="BI536" s="241">
        <f>IF(N536="nulová",J536,0)</f>
        <v>0</v>
      </c>
      <c r="BJ536" s="17" t="s">
        <v>82</v>
      </c>
      <c r="BK536" s="241">
        <f>ROUND(I536*H536,2)</f>
        <v>0</v>
      </c>
      <c r="BL536" s="17" t="s">
        <v>217</v>
      </c>
      <c r="BM536" s="240" t="s">
        <v>566</v>
      </c>
    </row>
    <row r="537" spans="1:47" s="2" customFormat="1" ht="12">
      <c r="A537" s="38"/>
      <c r="B537" s="39"/>
      <c r="C537" s="40"/>
      <c r="D537" s="242" t="s">
        <v>219</v>
      </c>
      <c r="E537" s="40"/>
      <c r="F537" s="243" t="s">
        <v>567</v>
      </c>
      <c r="G537" s="40"/>
      <c r="H537" s="40"/>
      <c r="I537" s="244"/>
      <c r="J537" s="40"/>
      <c r="K537" s="40"/>
      <c r="L537" s="44"/>
      <c r="M537" s="245"/>
      <c r="N537" s="246"/>
      <c r="O537" s="91"/>
      <c r="P537" s="91"/>
      <c r="Q537" s="91"/>
      <c r="R537" s="91"/>
      <c r="S537" s="91"/>
      <c r="T537" s="92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T537" s="17" t="s">
        <v>219</v>
      </c>
      <c r="AU537" s="17" t="s">
        <v>84</v>
      </c>
    </row>
    <row r="538" spans="1:51" s="13" customFormat="1" ht="12">
      <c r="A538" s="13"/>
      <c r="B538" s="247"/>
      <c r="C538" s="248"/>
      <c r="D538" s="249" t="s">
        <v>221</v>
      </c>
      <c r="E538" s="250" t="s">
        <v>1</v>
      </c>
      <c r="F538" s="251" t="s">
        <v>223</v>
      </c>
      <c r="G538" s="248"/>
      <c r="H538" s="250" t="s">
        <v>1</v>
      </c>
      <c r="I538" s="252"/>
      <c r="J538" s="248"/>
      <c r="K538" s="248"/>
      <c r="L538" s="253"/>
      <c r="M538" s="254"/>
      <c r="N538" s="255"/>
      <c r="O538" s="255"/>
      <c r="P538" s="255"/>
      <c r="Q538" s="255"/>
      <c r="R538" s="255"/>
      <c r="S538" s="255"/>
      <c r="T538" s="256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7" t="s">
        <v>221</v>
      </c>
      <c r="AU538" s="257" t="s">
        <v>84</v>
      </c>
      <c r="AV538" s="13" t="s">
        <v>82</v>
      </c>
      <c r="AW538" s="13" t="s">
        <v>31</v>
      </c>
      <c r="AX538" s="13" t="s">
        <v>74</v>
      </c>
      <c r="AY538" s="257" t="s">
        <v>211</v>
      </c>
    </row>
    <row r="539" spans="1:51" s="14" customFormat="1" ht="12">
      <c r="A539" s="14"/>
      <c r="B539" s="258"/>
      <c r="C539" s="259"/>
      <c r="D539" s="249" t="s">
        <v>221</v>
      </c>
      <c r="E539" s="260" t="s">
        <v>1</v>
      </c>
      <c r="F539" s="261" t="s">
        <v>568</v>
      </c>
      <c r="G539" s="259"/>
      <c r="H539" s="262">
        <v>24</v>
      </c>
      <c r="I539" s="263"/>
      <c r="J539" s="259"/>
      <c r="K539" s="259"/>
      <c r="L539" s="264"/>
      <c r="M539" s="265"/>
      <c r="N539" s="266"/>
      <c r="O539" s="266"/>
      <c r="P539" s="266"/>
      <c r="Q539" s="266"/>
      <c r="R539" s="266"/>
      <c r="S539" s="266"/>
      <c r="T539" s="26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68" t="s">
        <v>221</v>
      </c>
      <c r="AU539" s="268" t="s">
        <v>84</v>
      </c>
      <c r="AV539" s="14" t="s">
        <v>84</v>
      </c>
      <c r="AW539" s="14" t="s">
        <v>31</v>
      </c>
      <c r="AX539" s="14" t="s">
        <v>74</v>
      </c>
      <c r="AY539" s="268" t="s">
        <v>211</v>
      </c>
    </row>
    <row r="540" spans="1:51" s="15" customFormat="1" ht="12">
      <c r="A540" s="15"/>
      <c r="B540" s="269"/>
      <c r="C540" s="270"/>
      <c r="D540" s="249" t="s">
        <v>221</v>
      </c>
      <c r="E540" s="271" t="s">
        <v>1</v>
      </c>
      <c r="F540" s="272" t="s">
        <v>225</v>
      </c>
      <c r="G540" s="270"/>
      <c r="H540" s="273">
        <v>24</v>
      </c>
      <c r="I540" s="274"/>
      <c r="J540" s="270"/>
      <c r="K540" s="270"/>
      <c r="L540" s="275"/>
      <c r="M540" s="276"/>
      <c r="N540" s="277"/>
      <c r="O540" s="277"/>
      <c r="P540" s="277"/>
      <c r="Q540" s="277"/>
      <c r="R540" s="277"/>
      <c r="S540" s="277"/>
      <c r="T540" s="278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79" t="s">
        <v>221</v>
      </c>
      <c r="AU540" s="279" t="s">
        <v>84</v>
      </c>
      <c r="AV540" s="15" t="s">
        <v>217</v>
      </c>
      <c r="AW540" s="15" t="s">
        <v>31</v>
      </c>
      <c r="AX540" s="15" t="s">
        <v>82</v>
      </c>
      <c r="AY540" s="279" t="s">
        <v>211</v>
      </c>
    </row>
    <row r="541" spans="1:65" s="2" customFormat="1" ht="24.15" customHeight="1">
      <c r="A541" s="38"/>
      <c r="B541" s="39"/>
      <c r="C541" s="228" t="s">
        <v>569</v>
      </c>
      <c r="D541" s="228" t="s">
        <v>213</v>
      </c>
      <c r="E541" s="229" t="s">
        <v>570</v>
      </c>
      <c r="F541" s="230" t="s">
        <v>571</v>
      </c>
      <c r="G541" s="231" t="s">
        <v>313</v>
      </c>
      <c r="H541" s="232">
        <v>20.5</v>
      </c>
      <c r="I541" s="233"/>
      <c r="J541" s="234">
        <f>ROUND(I541*H541,2)</f>
        <v>0</v>
      </c>
      <c r="K541" s="235"/>
      <c r="L541" s="44"/>
      <c r="M541" s="236" t="s">
        <v>1</v>
      </c>
      <c r="N541" s="237" t="s">
        <v>39</v>
      </c>
      <c r="O541" s="91"/>
      <c r="P541" s="238">
        <f>O541*H541</f>
        <v>0</v>
      </c>
      <c r="Q541" s="238">
        <v>0</v>
      </c>
      <c r="R541" s="238">
        <f>Q541*H541</f>
        <v>0</v>
      </c>
      <c r="S541" s="238">
        <v>0.003</v>
      </c>
      <c r="T541" s="239">
        <f>S541*H541</f>
        <v>0.0615</v>
      </c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R541" s="240" t="s">
        <v>217</v>
      </c>
      <c r="AT541" s="240" t="s">
        <v>213</v>
      </c>
      <c r="AU541" s="240" t="s">
        <v>84</v>
      </c>
      <c r="AY541" s="17" t="s">
        <v>211</v>
      </c>
      <c r="BE541" s="241">
        <f>IF(N541="základní",J541,0)</f>
        <v>0</v>
      </c>
      <c r="BF541" s="241">
        <f>IF(N541="snížená",J541,0)</f>
        <v>0</v>
      </c>
      <c r="BG541" s="241">
        <f>IF(N541="zákl. přenesená",J541,0)</f>
        <v>0</v>
      </c>
      <c r="BH541" s="241">
        <f>IF(N541="sníž. přenesená",J541,0)</f>
        <v>0</v>
      </c>
      <c r="BI541" s="241">
        <f>IF(N541="nulová",J541,0)</f>
        <v>0</v>
      </c>
      <c r="BJ541" s="17" t="s">
        <v>82</v>
      </c>
      <c r="BK541" s="241">
        <f>ROUND(I541*H541,2)</f>
        <v>0</v>
      </c>
      <c r="BL541" s="17" t="s">
        <v>217</v>
      </c>
      <c r="BM541" s="240" t="s">
        <v>572</v>
      </c>
    </row>
    <row r="542" spans="1:47" s="2" customFormat="1" ht="12">
      <c r="A542" s="38"/>
      <c r="B542" s="39"/>
      <c r="C542" s="40"/>
      <c r="D542" s="242" t="s">
        <v>219</v>
      </c>
      <c r="E542" s="40"/>
      <c r="F542" s="243" t="s">
        <v>573</v>
      </c>
      <c r="G542" s="40"/>
      <c r="H542" s="40"/>
      <c r="I542" s="244"/>
      <c r="J542" s="40"/>
      <c r="K542" s="40"/>
      <c r="L542" s="44"/>
      <c r="M542" s="245"/>
      <c r="N542" s="246"/>
      <c r="O542" s="91"/>
      <c r="P542" s="91"/>
      <c r="Q542" s="91"/>
      <c r="R542" s="91"/>
      <c r="S542" s="91"/>
      <c r="T542" s="92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T542" s="17" t="s">
        <v>219</v>
      </c>
      <c r="AU542" s="17" t="s">
        <v>84</v>
      </c>
    </row>
    <row r="543" spans="1:51" s="13" customFormat="1" ht="12">
      <c r="A543" s="13"/>
      <c r="B543" s="247"/>
      <c r="C543" s="248"/>
      <c r="D543" s="249" t="s">
        <v>221</v>
      </c>
      <c r="E543" s="250" t="s">
        <v>1</v>
      </c>
      <c r="F543" s="251" t="s">
        <v>223</v>
      </c>
      <c r="G543" s="248"/>
      <c r="H543" s="250" t="s">
        <v>1</v>
      </c>
      <c r="I543" s="252"/>
      <c r="J543" s="248"/>
      <c r="K543" s="248"/>
      <c r="L543" s="253"/>
      <c r="M543" s="254"/>
      <c r="N543" s="255"/>
      <c r="O543" s="255"/>
      <c r="P543" s="255"/>
      <c r="Q543" s="255"/>
      <c r="R543" s="255"/>
      <c r="S543" s="255"/>
      <c r="T543" s="256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7" t="s">
        <v>221</v>
      </c>
      <c r="AU543" s="257" t="s">
        <v>84</v>
      </c>
      <c r="AV543" s="13" t="s">
        <v>82</v>
      </c>
      <c r="AW543" s="13" t="s">
        <v>31</v>
      </c>
      <c r="AX543" s="13" t="s">
        <v>74</v>
      </c>
      <c r="AY543" s="257" t="s">
        <v>211</v>
      </c>
    </row>
    <row r="544" spans="1:51" s="14" customFormat="1" ht="12">
      <c r="A544" s="14"/>
      <c r="B544" s="258"/>
      <c r="C544" s="259"/>
      <c r="D544" s="249" t="s">
        <v>221</v>
      </c>
      <c r="E544" s="260" t="s">
        <v>1</v>
      </c>
      <c r="F544" s="261" t="s">
        <v>574</v>
      </c>
      <c r="G544" s="259"/>
      <c r="H544" s="262">
        <v>20.5</v>
      </c>
      <c r="I544" s="263"/>
      <c r="J544" s="259"/>
      <c r="K544" s="259"/>
      <c r="L544" s="264"/>
      <c r="M544" s="265"/>
      <c r="N544" s="266"/>
      <c r="O544" s="266"/>
      <c r="P544" s="266"/>
      <c r="Q544" s="266"/>
      <c r="R544" s="266"/>
      <c r="S544" s="266"/>
      <c r="T544" s="267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8" t="s">
        <v>221</v>
      </c>
      <c r="AU544" s="268" t="s">
        <v>84</v>
      </c>
      <c r="AV544" s="14" t="s">
        <v>84</v>
      </c>
      <c r="AW544" s="14" t="s">
        <v>31</v>
      </c>
      <c r="AX544" s="14" t="s">
        <v>74</v>
      </c>
      <c r="AY544" s="268" t="s">
        <v>211</v>
      </c>
    </row>
    <row r="545" spans="1:51" s="15" customFormat="1" ht="12">
      <c r="A545" s="15"/>
      <c r="B545" s="269"/>
      <c r="C545" s="270"/>
      <c r="D545" s="249" t="s">
        <v>221</v>
      </c>
      <c r="E545" s="271" t="s">
        <v>1</v>
      </c>
      <c r="F545" s="272" t="s">
        <v>225</v>
      </c>
      <c r="G545" s="270"/>
      <c r="H545" s="273">
        <v>20.5</v>
      </c>
      <c r="I545" s="274"/>
      <c r="J545" s="270"/>
      <c r="K545" s="270"/>
      <c r="L545" s="275"/>
      <c r="M545" s="276"/>
      <c r="N545" s="277"/>
      <c r="O545" s="277"/>
      <c r="P545" s="277"/>
      <c r="Q545" s="277"/>
      <c r="R545" s="277"/>
      <c r="S545" s="277"/>
      <c r="T545" s="278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79" t="s">
        <v>221</v>
      </c>
      <c r="AU545" s="279" t="s">
        <v>84</v>
      </c>
      <c r="AV545" s="15" t="s">
        <v>217</v>
      </c>
      <c r="AW545" s="15" t="s">
        <v>31</v>
      </c>
      <c r="AX545" s="15" t="s">
        <v>82</v>
      </c>
      <c r="AY545" s="279" t="s">
        <v>211</v>
      </c>
    </row>
    <row r="546" spans="1:65" s="2" customFormat="1" ht="24.15" customHeight="1">
      <c r="A546" s="38"/>
      <c r="B546" s="39"/>
      <c r="C546" s="228" t="s">
        <v>575</v>
      </c>
      <c r="D546" s="228" t="s">
        <v>213</v>
      </c>
      <c r="E546" s="229" t="s">
        <v>576</v>
      </c>
      <c r="F546" s="230" t="s">
        <v>577</v>
      </c>
      <c r="G546" s="231" t="s">
        <v>274</v>
      </c>
      <c r="H546" s="232">
        <v>1</v>
      </c>
      <c r="I546" s="233"/>
      <c r="J546" s="234">
        <f>ROUND(I546*H546,2)</f>
        <v>0</v>
      </c>
      <c r="K546" s="235"/>
      <c r="L546" s="44"/>
      <c r="M546" s="236" t="s">
        <v>1</v>
      </c>
      <c r="N546" s="237" t="s">
        <v>39</v>
      </c>
      <c r="O546" s="91"/>
      <c r="P546" s="238">
        <f>O546*H546</f>
        <v>0</v>
      </c>
      <c r="Q546" s="238">
        <v>0</v>
      </c>
      <c r="R546" s="238">
        <f>Q546*H546</f>
        <v>0</v>
      </c>
      <c r="S546" s="238">
        <v>0.06</v>
      </c>
      <c r="T546" s="239">
        <f>S546*H546</f>
        <v>0.06</v>
      </c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R546" s="240" t="s">
        <v>217</v>
      </c>
      <c r="AT546" s="240" t="s">
        <v>213</v>
      </c>
      <c r="AU546" s="240" t="s">
        <v>84</v>
      </c>
      <c r="AY546" s="17" t="s">
        <v>211</v>
      </c>
      <c r="BE546" s="241">
        <f>IF(N546="základní",J546,0)</f>
        <v>0</v>
      </c>
      <c r="BF546" s="241">
        <f>IF(N546="snížená",J546,0)</f>
        <v>0</v>
      </c>
      <c r="BG546" s="241">
        <f>IF(N546="zákl. přenesená",J546,0)</f>
        <v>0</v>
      </c>
      <c r="BH546" s="241">
        <f>IF(N546="sníž. přenesená",J546,0)</f>
        <v>0</v>
      </c>
      <c r="BI546" s="241">
        <f>IF(N546="nulová",J546,0)</f>
        <v>0</v>
      </c>
      <c r="BJ546" s="17" t="s">
        <v>82</v>
      </c>
      <c r="BK546" s="241">
        <f>ROUND(I546*H546,2)</f>
        <v>0</v>
      </c>
      <c r="BL546" s="17" t="s">
        <v>217</v>
      </c>
      <c r="BM546" s="240" t="s">
        <v>578</v>
      </c>
    </row>
    <row r="547" spans="1:51" s="13" customFormat="1" ht="12">
      <c r="A547" s="13"/>
      <c r="B547" s="247"/>
      <c r="C547" s="248"/>
      <c r="D547" s="249" t="s">
        <v>221</v>
      </c>
      <c r="E547" s="250" t="s">
        <v>1</v>
      </c>
      <c r="F547" s="251" t="s">
        <v>223</v>
      </c>
      <c r="G547" s="248"/>
      <c r="H547" s="250" t="s">
        <v>1</v>
      </c>
      <c r="I547" s="252"/>
      <c r="J547" s="248"/>
      <c r="K547" s="248"/>
      <c r="L547" s="253"/>
      <c r="M547" s="254"/>
      <c r="N547" s="255"/>
      <c r="O547" s="255"/>
      <c r="P547" s="255"/>
      <c r="Q547" s="255"/>
      <c r="R547" s="255"/>
      <c r="S547" s="255"/>
      <c r="T547" s="256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7" t="s">
        <v>221</v>
      </c>
      <c r="AU547" s="257" t="s">
        <v>84</v>
      </c>
      <c r="AV547" s="13" t="s">
        <v>82</v>
      </c>
      <c r="AW547" s="13" t="s">
        <v>31</v>
      </c>
      <c r="AX547" s="13" t="s">
        <v>74</v>
      </c>
      <c r="AY547" s="257" t="s">
        <v>211</v>
      </c>
    </row>
    <row r="548" spans="1:51" s="14" customFormat="1" ht="12">
      <c r="A548" s="14"/>
      <c r="B548" s="258"/>
      <c r="C548" s="259"/>
      <c r="D548" s="249" t="s">
        <v>221</v>
      </c>
      <c r="E548" s="260" t="s">
        <v>1</v>
      </c>
      <c r="F548" s="261" t="s">
        <v>579</v>
      </c>
      <c r="G548" s="259"/>
      <c r="H548" s="262">
        <v>1</v>
      </c>
      <c r="I548" s="263"/>
      <c r="J548" s="259"/>
      <c r="K548" s="259"/>
      <c r="L548" s="264"/>
      <c r="M548" s="265"/>
      <c r="N548" s="266"/>
      <c r="O548" s="266"/>
      <c r="P548" s="266"/>
      <c r="Q548" s="266"/>
      <c r="R548" s="266"/>
      <c r="S548" s="266"/>
      <c r="T548" s="267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8" t="s">
        <v>221</v>
      </c>
      <c r="AU548" s="268" t="s">
        <v>84</v>
      </c>
      <c r="AV548" s="14" t="s">
        <v>84</v>
      </c>
      <c r="AW548" s="14" t="s">
        <v>31</v>
      </c>
      <c r="AX548" s="14" t="s">
        <v>74</v>
      </c>
      <c r="AY548" s="268" t="s">
        <v>211</v>
      </c>
    </row>
    <row r="549" spans="1:51" s="15" customFormat="1" ht="12">
      <c r="A549" s="15"/>
      <c r="B549" s="269"/>
      <c r="C549" s="270"/>
      <c r="D549" s="249" t="s">
        <v>221</v>
      </c>
      <c r="E549" s="271" t="s">
        <v>1</v>
      </c>
      <c r="F549" s="272" t="s">
        <v>225</v>
      </c>
      <c r="G549" s="270"/>
      <c r="H549" s="273">
        <v>1</v>
      </c>
      <c r="I549" s="274"/>
      <c r="J549" s="270"/>
      <c r="K549" s="270"/>
      <c r="L549" s="275"/>
      <c r="M549" s="276"/>
      <c r="N549" s="277"/>
      <c r="O549" s="277"/>
      <c r="P549" s="277"/>
      <c r="Q549" s="277"/>
      <c r="R549" s="277"/>
      <c r="S549" s="277"/>
      <c r="T549" s="278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79" t="s">
        <v>221</v>
      </c>
      <c r="AU549" s="279" t="s">
        <v>84</v>
      </c>
      <c r="AV549" s="15" t="s">
        <v>217</v>
      </c>
      <c r="AW549" s="15" t="s">
        <v>31</v>
      </c>
      <c r="AX549" s="15" t="s">
        <v>82</v>
      </c>
      <c r="AY549" s="279" t="s">
        <v>211</v>
      </c>
    </row>
    <row r="550" spans="1:65" s="2" customFormat="1" ht="24.15" customHeight="1">
      <c r="A550" s="38"/>
      <c r="B550" s="39"/>
      <c r="C550" s="228" t="s">
        <v>580</v>
      </c>
      <c r="D550" s="228" t="s">
        <v>213</v>
      </c>
      <c r="E550" s="229" t="s">
        <v>581</v>
      </c>
      <c r="F550" s="230" t="s">
        <v>582</v>
      </c>
      <c r="G550" s="231" t="s">
        <v>274</v>
      </c>
      <c r="H550" s="232">
        <v>1</v>
      </c>
      <c r="I550" s="233"/>
      <c r="J550" s="234">
        <f>ROUND(I550*H550,2)</f>
        <v>0</v>
      </c>
      <c r="K550" s="235"/>
      <c r="L550" s="44"/>
      <c r="M550" s="236" t="s">
        <v>1</v>
      </c>
      <c r="N550" s="237" t="s">
        <v>39</v>
      </c>
      <c r="O550" s="91"/>
      <c r="P550" s="238">
        <f>O550*H550</f>
        <v>0</v>
      </c>
      <c r="Q550" s="238">
        <v>0</v>
      </c>
      <c r="R550" s="238">
        <f>Q550*H550</f>
        <v>0</v>
      </c>
      <c r="S550" s="238">
        <v>0.015</v>
      </c>
      <c r="T550" s="239">
        <f>S550*H550</f>
        <v>0.015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40" t="s">
        <v>217</v>
      </c>
      <c r="AT550" s="240" t="s">
        <v>213</v>
      </c>
      <c r="AU550" s="240" t="s">
        <v>84</v>
      </c>
      <c r="AY550" s="17" t="s">
        <v>211</v>
      </c>
      <c r="BE550" s="241">
        <f>IF(N550="základní",J550,0)</f>
        <v>0</v>
      </c>
      <c r="BF550" s="241">
        <f>IF(N550="snížená",J550,0)</f>
        <v>0</v>
      </c>
      <c r="BG550" s="241">
        <f>IF(N550="zákl. přenesená",J550,0)</f>
        <v>0</v>
      </c>
      <c r="BH550" s="241">
        <f>IF(N550="sníž. přenesená",J550,0)</f>
        <v>0</v>
      </c>
      <c r="BI550" s="241">
        <f>IF(N550="nulová",J550,0)</f>
        <v>0</v>
      </c>
      <c r="BJ550" s="17" t="s">
        <v>82</v>
      </c>
      <c r="BK550" s="241">
        <f>ROUND(I550*H550,2)</f>
        <v>0</v>
      </c>
      <c r="BL550" s="17" t="s">
        <v>217</v>
      </c>
      <c r="BM550" s="240" t="s">
        <v>583</v>
      </c>
    </row>
    <row r="551" spans="1:51" s="13" customFormat="1" ht="12">
      <c r="A551" s="13"/>
      <c r="B551" s="247"/>
      <c r="C551" s="248"/>
      <c r="D551" s="249" t="s">
        <v>221</v>
      </c>
      <c r="E551" s="250" t="s">
        <v>1</v>
      </c>
      <c r="F551" s="251" t="s">
        <v>281</v>
      </c>
      <c r="G551" s="248"/>
      <c r="H551" s="250" t="s">
        <v>1</v>
      </c>
      <c r="I551" s="252"/>
      <c r="J551" s="248"/>
      <c r="K551" s="248"/>
      <c r="L551" s="253"/>
      <c r="M551" s="254"/>
      <c r="N551" s="255"/>
      <c r="O551" s="255"/>
      <c r="P551" s="255"/>
      <c r="Q551" s="255"/>
      <c r="R551" s="255"/>
      <c r="S551" s="255"/>
      <c r="T551" s="256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7" t="s">
        <v>221</v>
      </c>
      <c r="AU551" s="257" t="s">
        <v>84</v>
      </c>
      <c r="AV551" s="13" t="s">
        <v>82</v>
      </c>
      <c r="AW551" s="13" t="s">
        <v>31</v>
      </c>
      <c r="AX551" s="13" t="s">
        <v>74</v>
      </c>
      <c r="AY551" s="257" t="s">
        <v>211</v>
      </c>
    </row>
    <row r="552" spans="1:51" s="14" customFormat="1" ht="12">
      <c r="A552" s="14"/>
      <c r="B552" s="258"/>
      <c r="C552" s="259"/>
      <c r="D552" s="249" t="s">
        <v>221</v>
      </c>
      <c r="E552" s="260" t="s">
        <v>1</v>
      </c>
      <c r="F552" s="261" t="s">
        <v>584</v>
      </c>
      <c r="G552" s="259"/>
      <c r="H552" s="262">
        <v>1</v>
      </c>
      <c r="I552" s="263"/>
      <c r="J552" s="259"/>
      <c r="K552" s="259"/>
      <c r="L552" s="264"/>
      <c r="M552" s="265"/>
      <c r="N552" s="266"/>
      <c r="O552" s="266"/>
      <c r="P552" s="266"/>
      <c r="Q552" s="266"/>
      <c r="R552" s="266"/>
      <c r="S552" s="266"/>
      <c r="T552" s="267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68" t="s">
        <v>221</v>
      </c>
      <c r="AU552" s="268" t="s">
        <v>84</v>
      </c>
      <c r="AV552" s="14" t="s">
        <v>84</v>
      </c>
      <c r="AW552" s="14" t="s">
        <v>31</v>
      </c>
      <c r="AX552" s="14" t="s">
        <v>74</v>
      </c>
      <c r="AY552" s="268" t="s">
        <v>211</v>
      </c>
    </row>
    <row r="553" spans="1:51" s="15" customFormat="1" ht="12">
      <c r="A553" s="15"/>
      <c r="B553" s="269"/>
      <c r="C553" s="270"/>
      <c r="D553" s="249" t="s">
        <v>221</v>
      </c>
      <c r="E553" s="271" t="s">
        <v>1</v>
      </c>
      <c r="F553" s="272" t="s">
        <v>225</v>
      </c>
      <c r="G553" s="270"/>
      <c r="H553" s="273">
        <v>1</v>
      </c>
      <c r="I553" s="274"/>
      <c r="J553" s="270"/>
      <c r="K553" s="270"/>
      <c r="L553" s="275"/>
      <c r="M553" s="276"/>
      <c r="N553" s="277"/>
      <c r="O553" s="277"/>
      <c r="P553" s="277"/>
      <c r="Q553" s="277"/>
      <c r="R553" s="277"/>
      <c r="S553" s="277"/>
      <c r="T553" s="278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79" t="s">
        <v>221</v>
      </c>
      <c r="AU553" s="279" t="s">
        <v>84</v>
      </c>
      <c r="AV553" s="15" t="s">
        <v>217</v>
      </c>
      <c r="AW553" s="15" t="s">
        <v>31</v>
      </c>
      <c r="AX553" s="15" t="s">
        <v>82</v>
      </c>
      <c r="AY553" s="279" t="s">
        <v>211</v>
      </c>
    </row>
    <row r="554" spans="1:65" s="2" customFormat="1" ht="33" customHeight="1">
      <c r="A554" s="38"/>
      <c r="B554" s="39"/>
      <c r="C554" s="228" t="s">
        <v>585</v>
      </c>
      <c r="D554" s="228" t="s">
        <v>213</v>
      </c>
      <c r="E554" s="229" t="s">
        <v>586</v>
      </c>
      <c r="F554" s="230" t="s">
        <v>587</v>
      </c>
      <c r="G554" s="231" t="s">
        <v>292</v>
      </c>
      <c r="H554" s="232">
        <v>240.479</v>
      </c>
      <c r="I554" s="233"/>
      <c r="J554" s="234">
        <f>ROUND(I554*H554,2)</f>
        <v>0</v>
      </c>
      <c r="K554" s="235"/>
      <c r="L554" s="44"/>
      <c r="M554" s="236" t="s">
        <v>1</v>
      </c>
      <c r="N554" s="237" t="s">
        <v>39</v>
      </c>
      <c r="O554" s="91"/>
      <c r="P554" s="238">
        <f>O554*H554</f>
        <v>0</v>
      </c>
      <c r="Q554" s="238">
        <v>0</v>
      </c>
      <c r="R554" s="238">
        <f>Q554*H554</f>
        <v>0</v>
      </c>
      <c r="S554" s="238">
        <v>0.046</v>
      </c>
      <c r="T554" s="239">
        <f>S554*H554</f>
        <v>11.062034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40" t="s">
        <v>217</v>
      </c>
      <c r="AT554" s="240" t="s">
        <v>213</v>
      </c>
      <c r="AU554" s="240" t="s">
        <v>84</v>
      </c>
      <c r="AY554" s="17" t="s">
        <v>211</v>
      </c>
      <c r="BE554" s="241">
        <f>IF(N554="základní",J554,0)</f>
        <v>0</v>
      </c>
      <c r="BF554" s="241">
        <f>IF(N554="snížená",J554,0)</f>
        <v>0</v>
      </c>
      <c r="BG554" s="241">
        <f>IF(N554="zákl. přenesená",J554,0)</f>
        <v>0</v>
      </c>
      <c r="BH554" s="241">
        <f>IF(N554="sníž. přenesená",J554,0)</f>
        <v>0</v>
      </c>
      <c r="BI554" s="241">
        <f>IF(N554="nulová",J554,0)</f>
        <v>0</v>
      </c>
      <c r="BJ554" s="17" t="s">
        <v>82</v>
      </c>
      <c r="BK554" s="241">
        <f>ROUND(I554*H554,2)</f>
        <v>0</v>
      </c>
      <c r="BL554" s="17" t="s">
        <v>217</v>
      </c>
      <c r="BM554" s="240" t="s">
        <v>588</v>
      </c>
    </row>
    <row r="555" spans="1:51" s="13" customFormat="1" ht="12">
      <c r="A555" s="13"/>
      <c r="B555" s="247"/>
      <c r="C555" s="248"/>
      <c r="D555" s="249" t="s">
        <v>221</v>
      </c>
      <c r="E555" s="250" t="s">
        <v>1</v>
      </c>
      <c r="F555" s="251" t="s">
        <v>223</v>
      </c>
      <c r="G555" s="248"/>
      <c r="H555" s="250" t="s">
        <v>1</v>
      </c>
      <c r="I555" s="252"/>
      <c r="J555" s="248"/>
      <c r="K555" s="248"/>
      <c r="L555" s="253"/>
      <c r="M555" s="254"/>
      <c r="N555" s="255"/>
      <c r="O555" s="255"/>
      <c r="P555" s="255"/>
      <c r="Q555" s="255"/>
      <c r="R555" s="255"/>
      <c r="S555" s="255"/>
      <c r="T555" s="256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7" t="s">
        <v>221</v>
      </c>
      <c r="AU555" s="257" t="s">
        <v>84</v>
      </c>
      <c r="AV555" s="13" t="s">
        <v>82</v>
      </c>
      <c r="AW555" s="13" t="s">
        <v>31</v>
      </c>
      <c r="AX555" s="13" t="s">
        <v>74</v>
      </c>
      <c r="AY555" s="257" t="s">
        <v>211</v>
      </c>
    </row>
    <row r="556" spans="1:51" s="13" customFormat="1" ht="12">
      <c r="A556" s="13"/>
      <c r="B556" s="247"/>
      <c r="C556" s="248"/>
      <c r="D556" s="249" t="s">
        <v>221</v>
      </c>
      <c r="E556" s="250" t="s">
        <v>1</v>
      </c>
      <c r="F556" s="251" t="s">
        <v>589</v>
      </c>
      <c r="G556" s="248"/>
      <c r="H556" s="250" t="s">
        <v>1</v>
      </c>
      <c r="I556" s="252"/>
      <c r="J556" s="248"/>
      <c r="K556" s="248"/>
      <c r="L556" s="253"/>
      <c r="M556" s="254"/>
      <c r="N556" s="255"/>
      <c r="O556" s="255"/>
      <c r="P556" s="255"/>
      <c r="Q556" s="255"/>
      <c r="R556" s="255"/>
      <c r="S556" s="255"/>
      <c r="T556" s="256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57" t="s">
        <v>221</v>
      </c>
      <c r="AU556" s="257" t="s">
        <v>84</v>
      </c>
      <c r="AV556" s="13" t="s">
        <v>82</v>
      </c>
      <c r="AW556" s="13" t="s">
        <v>31</v>
      </c>
      <c r="AX556" s="13" t="s">
        <v>74</v>
      </c>
      <c r="AY556" s="257" t="s">
        <v>211</v>
      </c>
    </row>
    <row r="557" spans="1:51" s="14" customFormat="1" ht="12">
      <c r="A557" s="14"/>
      <c r="B557" s="258"/>
      <c r="C557" s="259"/>
      <c r="D557" s="249" t="s">
        <v>221</v>
      </c>
      <c r="E557" s="260" t="s">
        <v>1</v>
      </c>
      <c r="F557" s="261" t="s">
        <v>590</v>
      </c>
      <c r="G557" s="259"/>
      <c r="H557" s="262">
        <v>11.232</v>
      </c>
      <c r="I557" s="263"/>
      <c r="J557" s="259"/>
      <c r="K557" s="259"/>
      <c r="L557" s="264"/>
      <c r="M557" s="265"/>
      <c r="N557" s="266"/>
      <c r="O557" s="266"/>
      <c r="P557" s="266"/>
      <c r="Q557" s="266"/>
      <c r="R557" s="266"/>
      <c r="S557" s="266"/>
      <c r="T557" s="267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68" t="s">
        <v>221</v>
      </c>
      <c r="AU557" s="268" t="s">
        <v>84</v>
      </c>
      <c r="AV557" s="14" t="s">
        <v>84</v>
      </c>
      <c r="AW557" s="14" t="s">
        <v>31</v>
      </c>
      <c r="AX557" s="14" t="s">
        <v>74</v>
      </c>
      <c r="AY557" s="268" t="s">
        <v>211</v>
      </c>
    </row>
    <row r="558" spans="1:51" s="14" customFormat="1" ht="12">
      <c r="A558" s="14"/>
      <c r="B558" s="258"/>
      <c r="C558" s="259"/>
      <c r="D558" s="249" t="s">
        <v>221</v>
      </c>
      <c r="E558" s="260" t="s">
        <v>1</v>
      </c>
      <c r="F558" s="261" t="s">
        <v>591</v>
      </c>
      <c r="G558" s="259"/>
      <c r="H558" s="262">
        <v>5.668</v>
      </c>
      <c r="I558" s="263"/>
      <c r="J558" s="259"/>
      <c r="K558" s="259"/>
      <c r="L558" s="264"/>
      <c r="M558" s="265"/>
      <c r="N558" s="266"/>
      <c r="O558" s="266"/>
      <c r="P558" s="266"/>
      <c r="Q558" s="266"/>
      <c r="R558" s="266"/>
      <c r="S558" s="266"/>
      <c r="T558" s="267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68" t="s">
        <v>221</v>
      </c>
      <c r="AU558" s="268" t="s">
        <v>84</v>
      </c>
      <c r="AV558" s="14" t="s">
        <v>84</v>
      </c>
      <c r="AW558" s="14" t="s">
        <v>31</v>
      </c>
      <c r="AX558" s="14" t="s">
        <v>74</v>
      </c>
      <c r="AY558" s="268" t="s">
        <v>211</v>
      </c>
    </row>
    <row r="559" spans="1:51" s="14" customFormat="1" ht="12">
      <c r="A559" s="14"/>
      <c r="B559" s="258"/>
      <c r="C559" s="259"/>
      <c r="D559" s="249" t="s">
        <v>221</v>
      </c>
      <c r="E559" s="260" t="s">
        <v>1</v>
      </c>
      <c r="F559" s="261" t="s">
        <v>592</v>
      </c>
      <c r="G559" s="259"/>
      <c r="H559" s="262">
        <v>16.873</v>
      </c>
      <c r="I559" s="263"/>
      <c r="J559" s="259"/>
      <c r="K559" s="259"/>
      <c r="L559" s="264"/>
      <c r="M559" s="265"/>
      <c r="N559" s="266"/>
      <c r="O559" s="266"/>
      <c r="P559" s="266"/>
      <c r="Q559" s="266"/>
      <c r="R559" s="266"/>
      <c r="S559" s="266"/>
      <c r="T559" s="267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8" t="s">
        <v>221</v>
      </c>
      <c r="AU559" s="268" t="s">
        <v>84</v>
      </c>
      <c r="AV559" s="14" t="s">
        <v>84</v>
      </c>
      <c r="AW559" s="14" t="s">
        <v>31</v>
      </c>
      <c r="AX559" s="14" t="s">
        <v>74</v>
      </c>
      <c r="AY559" s="268" t="s">
        <v>211</v>
      </c>
    </row>
    <row r="560" spans="1:51" s="13" customFormat="1" ht="12">
      <c r="A560" s="13"/>
      <c r="B560" s="247"/>
      <c r="C560" s="248"/>
      <c r="D560" s="249" t="s">
        <v>221</v>
      </c>
      <c r="E560" s="250" t="s">
        <v>1</v>
      </c>
      <c r="F560" s="251" t="s">
        <v>593</v>
      </c>
      <c r="G560" s="248"/>
      <c r="H560" s="250" t="s">
        <v>1</v>
      </c>
      <c r="I560" s="252"/>
      <c r="J560" s="248"/>
      <c r="K560" s="248"/>
      <c r="L560" s="253"/>
      <c r="M560" s="254"/>
      <c r="N560" s="255"/>
      <c r="O560" s="255"/>
      <c r="P560" s="255"/>
      <c r="Q560" s="255"/>
      <c r="R560" s="255"/>
      <c r="S560" s="255"/>
      <c r="T560" s="256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7" t="s">
        <v>221</v>
      </c>
      <c r="AU560" s="257" t="s">
        <v>84</v>
      </c>
      <c r="AV560" s="13" t="s">
        <v>82</v>
      </c>
      <c r="AW560" s="13" t="s">
        <v>31</v>
      </c>
      <c r="AX560" s="13" t="s">
        <v>74</v>
      </c>
      <c r="AY560" s="257" t="s">
        <v>211</v>
      </c>
    </row>
    <row r="561" spans="1:51" s="14" customFormat="1" ht="12">
      <c r="A561" s="14"/>
      <c r="B561" s="258"/>
      <c r="C561" s="259"/>
      <c r="D561" s="249" t="s">
        <v>221</v>
      </c>
      <c r="E561" s="260" t="s">
        <v>1</v>
      </c>
      <c r="F561" s="261" t="s">
        <v>594</v>
      </c>
      <c r="G561" s="259"/>
      <c r="H561" s="262">
        <v>6.058</v>
      </c>
      <c r="I561" s="263"/>
      <c r="J561" s="259"/>
      <c r="K561" s="259"/>
      <c r="L561" s="264"/>
      <c r="M561" s="265"/>
      <c r="N561" s="266"/>
      <c r="O561" s="266"/>
      <c r="P561" s="266"/>
      <c r="Q561" s="266"/>
      <c r="R561" s="266"/>
      <c r="S561" s="266"/>
      <c r="T561" s="267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68" t="s">
        <v>221</v>
      </c>
      <c r="AU561" s="268" t="s">
        <v>84</v>
      </c>
      <c r="AV561" s="14" t="s">
        <v>84</v>
      </c>
      <c r="AW561" s="14" t="s">
        <v>31</v>
      </c>
      <c r="AX561" s="14" t="s">
        <v>74</v>
      </c>
      <c r="AY561" s="268" t="s">
        <v>211</v>
      </c>
    </row>
    <row r="562" spans="1:51" s="14" customFormat="1" ht="12">
      <c r="A562" s="14"/>
      <c r="B562" s="258"/>
      <c r="C562" s="259"/>
      <c r="D562" s="249" t="s">
        <v>221</v>
      </c>
      <c r="E562" s="260" t="s">
        <v>1</v>
      </c>
      <c r="F562" s="261" t="s">
        <v>595</v>
      </c>
      <c r="G562" s="259"/>
      <c r="H562" s="262">
        <v>10.569</v>
      </c>
      <c r="I562" s="263"/>
      <c r="J562" s="259"/>
      <c r="K562" s="259"/>
      <c r="L562" s="264"/>
      <c r="M562" s="265"/>
      <c r="N562" s="266"/>
      <c r="O562" s="266"/>
      <c r="P562" s="266"/>
      <c r="Q562" s="266"/>
      <c r="R562" s="266"/>
      <c r="S562" s="266"/>
      <c r="T562" s="267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8" t="s">
        <v>221</v>
      </c>
      <c r="AU562" s="268" t="s">
        <v>84</v>
      </c>
      <c r="AV562" s="14" t="s">
        <v>84</v>
      </c>
      <c r="AW562" s="14" t="s">
        <v>31</v>
      </c>
      <c r="AX562" s="14" t="s">
        <v>74</v>
      </c>
      <c r="AY562" s="268" t="s">
        <v>211</v>
      </c>
    </row>
    <row r="563" spans="1:51" s="14" customFormat="1" ht="12">
      <c r="A563" s="14"/>
      <c r="B563" s="258"/>
      <c r="C563" s="259"/>
      <c r="D563" s="249" t="s">
        <v>221</v>
      </c>
      <c r="E563" s="260" t="s">
        <v>1</v>
      </c>
      <c r="F563" s="261" t="s">
        <v>596</v>
      </c>
      <c r="G563" s="259"/>
      <c r="H563" s="262">
        <v>5.941</v>
      </c>
      <c r="I563" s="263"/>
      <c r="J563" s="259"/>
      <c r="K563" s="259"/>
      <c r="L563" s="264"/>
      <c r="M563" s="265"/>
      <c r="N563" s="266"/>
      <c r="O563" s="266"/>
      <c r="P563" s="266"/>
      <c r="Q563" s="266"/>
      <c r="R563" s="266"/>
      <c r="S563" s="266"/>
      <c r="T563" s="267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8" t="s">
        <v>221</v>
      </c>
      <c r="AU563" s="268" t="s">
        <v>84</v>
      </c>
      <c r="AV563" s="14" t="s">
        <v>84</v>
      </c>
      <c r="AW563" s="14" t="s">
        <v>31</v>
      </c>
      <c r="AX563" s="14" t="s">
        <v>74</v>
      </c>
      <c r="AY563" s="268" t="s">
        <v>211</v>
      </c>
    </row>
    <row r="564" spans="1:51" s="14" customFormat="1" ht="12">
      <c r="A564" s="14"/>
      <c r="B564" s="258"/>
      <c r="C564" s="259"/>
      <c r="D564" s="249" t="s">
        <v>221</v>
      </c>
      <c r="E564" s="260" t="s">
        <v>1</v>
      </c>
      <c r="F564" s="261" t="s">
        <v>597</v>
      </c>
      <c r="G564" s="259"/>
      <c r="H564" s="262">
        <v>15.166</v>
      </c>
      <c r="I564" s="263"/>
      <c r="J564" s="259"/>
      <c r="K564" s="259"/>
      <c r="L564" s="264"/>
      <c r="M564" s="265"/>
      <c r="N564" s="266"/>
      <c r="O564" s="266"/>
      <c r="P564" s="266"/>
      <c r="Q564" s="266"/>
      <c r="R564" s="266"/>
      <c r="S564" s="266"/>
      <c r="T564" s="267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68" t="s">
        <v>221</v>
      </c>
      <c r="AU564" s="268" t="s">
        <v>84</v>
      </c>
      <c r="AV564" s="14" t="s">
        <v>84</v>
      </c>
      <c r="AW564" s="14" t="s">
        <v>31</v>
      </c>
      <c r="AX564" s="14" t="s">
        <v>74</v>
      </c>
      <c r="AY564" s="268" t="s">
        <v>211</v>
      </c>
    </row>
    <row r="565" spans="1:51" s="13" customFormat="1" ht="12">
      <c r="A565" s="13"/>
      <c r="B565" s="247"/>
      <c r="C565" s="248"/>
      <c r="D565" s="249" t="s">
        <v>221</v>
      </c>
      <c r="E565" s="250" t="s">
        <v>1</v>
      </c>
      <c r="F565" s="251" t="s">
        <v>331</v>
      </c>
      <c r="G565" s="248"/>
      <c r="H565" s="250" t="s">
        <v>1</v>
      </c>
      <c r="I565" s="252"/>
      <c r="J565" s="248"/>
      <c r="K565" s="248"/>
      <c r="L565" s="253"/>
      <c r="M565" s="254"/>
      <c r="N565" s="255"/>
      <c r="O565" s="255"/>
      <c r="P565" s="255"/>
      <c r="Q565" s="255"/>
      <c r="R565" s="255"/>
      <c r="S565" s="255"/>
      <c r="T565" s="256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57" t="s">
        <v>221</v>
      </c>
      <c r="AU565" s="257" t="s">
        <v>84</v>
      </c>
      <c r="AV565" s="13" t="s">
        <v>82</v>
      </c>
      <c r="AW565" s="13" t="s">
        <v>31</v>
      </c>
      <c r="AX565" s="13" t="s">
        <v>74</v>
      </c>
      <c r="AY565" s="257" t="s">
        <v>211</v>
      </c>
    </row>
    <row r="566" spans="1:51" s="13" customFormat="1" ht="12">
      <c r="A566" s="13"/>
      <c r="B566" s="247"/>
      <c r="C566" s="248"/>
      <c r="D566" s="249" t="s">
        <v>221</v>
      </c>
      <c r="E566" s="250" t="s">
        <v>1</v>
      </c>
      <c r="F566" s="251" t="s">
        <v>347</v>
      </c>
      <c r="G566" s="248"/>
      <c r="H566" s="250" t="s">
        <v>1</v>
      </c>
      <c r="I566" s="252"/>
      <c r="J566" s="248"/>
      <c r="K566" s="248"/>
      <c r="L566" s="253"/>
      <c r="M566" s="254"/>
      <c r="N566" s="255"/>
      <c r="O566" s="255"/>
      <c r="P566" s="255"/>
      <c r="Q566" s="255"/>
      <c r="R566" s="255"/>
      <c r="S566" s="255"/>
      <c r="T566" s="256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7" t="s">
        <v>221</v>
      </c>
      <c r="AU566" s="257" t="s">
        <v>84</v>
      </c>
      <c r="AV566" s="13" t="s">
        <v>82</v>
      </c>
      <c r="AW566" s="13" t="s">
        <v>31</v>
      </c>
      <c r="AX566" s="13" t="s">
        <v>74</v>
      </c>
      <c r="AY566" s="257" t="s">
        <v>211</v>
      </c>
    </row>
    <row r="567" spans="1:51" s="14" customFormat="1" ht="12">
      <c r="A567" s="14"/>
      <c r="B567" s="258"/>
      <c r="C567" s="259"/>
      <c r="D567" s="249" t="s">
        <v>221</v>
      </c>
      <c r="E567" s="260" t="s">
        <v>1</v>
      </c>
      <c r="F567" s="261" t="s">
        <v>348</v>
      </c>
      <c r="G567" s="259"/>
      <c r="H567" s="262">
        <v>0.588</v>
      </c>
      <c r="I567" s="263"/>
      <c r="J567" s="259"/>
      <c r="K567" s="259"/>
      <c r="L567" s="264"/>
      <c r="M567" s="265"/>
      <c r="N567" s="266"/>
      <c r="O567" s="266"/>
      <c r="P567" s="266"/>
      <c r="Q567" s="266"/>
      <c r="R567" s="266"/>
      <c r="S567" s="266"/>
      <c r="T567" s="267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8" t="s">
        <v>221</v>
      </c>
      <c r="AU567" s="268" t="s">
        <v>84</v>
      </c>
      <c r="AV567" s="14" t="s">
        <v>84</v>
      </c>
      <c r="AW567" s="14" t="s">
        <v>31</v>
      </c>
      <c r="AX567" s="14" t="s">
        <v>74</v>
      </c>
      <c r="AY567" s="268" t="s">
        <v>211</v>
      </c>
    </row>
    <row r="568" spans="1:51" s="14" customFormat="1" ht="12">
      <c r="A568" s="14"/>
      <c r="B568" s="258"/>
      <c r="C568" s="259"/>
      <c r="D568" s="249" t="s">
        <v>221</v>
      </c>
      <c r="E568" s="260" t="s">
        <v>1</v>
      </c>
      <c r="F568" s="261" t="s">
        <v>349</v>
      </c>
      <c r="G568" s="259"/>
      <c r="H568" s="262">
        <v>14.572</v>
      </c>
      <c r="I568" s="263"/>
      <c r="J568" s="259"/>
      <c r="K568" s="259"/>
      <c r="L568" s="264"/>
      <c r="M568" s="265"/>
      <c r="N568" s="266"/>
      <c r="O568" s="266"/>
      <c r="P568" s="266"/>
      <c r="Q568" s="266"/>
      <c r="R568" s="266"/>
      <c r="S568" s="266"/>
      <c r="T568" s="267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8" t="s">
        <v>221</v>
      </c>
      <c r="AU568" s="268" t="s">
        <v>84</v>
      </c>
      <c r="AV568" s="14" t="s">
        <v>84</v>
      </c>
      <c r="AW568" s="14" t="s">
        <v>31</v>
      </c>
      <c r="AX568" s="14" t="s">
        <v>74</v>
      </c>
      <c r="AY568" s="268" t="s">
        <v>211</v>
      </c>
    </row>
    <row r="569" spans="1:51" s="14" customFormat="1" ht="12">
      <c r="A569" s="14"/>
      <c r="B569" s="258"/>
      <c r="C569" s="259"/>
      <c r="D569" s="249" t="s">
        <v>221</v>
      </c>
      <c r="E569" s="260" t="s">
        <v>1</v>
      </c>
      <c r="F569" s="261" t="s">
        <v>350</v>
      </c>
      <c r="G569" s="259"/>
      <c r="H569" s="262">
        <v>12.175</v>
      </c>
      <c r="I569" s="263"/>
      <c r="J569" s="259"/>
      <c r="K569" s="259"/>
      <c r="L569" s="264"/>
      <c r="M569" s="265"/>
      <c r="N569" s="266"/>
      <c r="O569" s="266"/>
      <c r="P569" s="266"/>
      <c r="Q569" s="266"/>
      <c r="R569" s="266"/>
      <c r="S569" s="266"/>
      <c r="T569" s="267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8" t="s">
        <v>221</v>
      </c>
      <c r="AU569" s="268" t="s">
        <v>84</v>
      </c>
      <c r="AV569" s="14" t="s">
        <v>84</v>
      </c>
      <c r="AW569" s="14" t="s">
        <v>31</v>
      </c>
      <c r="AX569" s="14" t="s">
        <v>74</v>
      </c>
      <c r="AY569" s="268" t="s">
        <v>211</v>
      </c>
    </row>
    <row r="570" spans="1:51" s="14" customFormat="1" ht="12">
      <c r="A570" s="14"/>
      <c r="B570" s="258"/>
      <c r="C570" s="259"/>
      <c r="D570" s="249" t="s">
        <v>221</v>
      </c>
      <c r="E570" s="260" t="s">
        <v>1</v>
      </c>
      <c r="F570" s="261" t="s">
        <v>351</v>
      </c>
      <c r="G570" s="259"/>
      <c r="H570" s="262">
        <v>5.425</v>
      </c>
      <c r="I570" s="263"/>
      <c r="J570" s="259"/>
      <c r="K570" s="259"/>
      <c r="L570" s="264"/>
      <c r="M570" s="265"/>
      <c r="N570" s="266"/>
      <c r="O570" s="266"/>
      <c r="P570" s="266"/>
      <c r="Q570" s="266"/>
      <c r="R570" s="266"/>
      <c r="S570" s="266"/>
      <c r="T570" s="267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8" t="s">
        <v>221</v>
      </c>
      <c r="AU570" s="268" t="s">
        <v>84</v>
      </c>
      <c r="AV570" s="14" t="s">
        <v>84</v>
      </c>
      <c r="AW570" s="14" t="s">
        <v>31</v>
      </c>
      <c r="AX570" s="14" t="s">
        <v>74</v>
      </c>
      <c r="AY570" s="268" t="s">
        <v>211</v>
      </c>
    </row>
    <row r="571" spans="1:51" s="13" customFormat="1" ht="12">
      <c r="A571" s="13"/>
      <c r="B571" s="247"/>
      <c r="C571" s="248"/>
      <c r="D571" s="249" t="s">
        <v>221</v>
      </c>
      <c r="E571" s="250" t="s">
        <v>1</v>
      </c>
      <c r="F571" s="251" t="s">
        <v>352</v>
      </c>
      <c r="G571" s="248"/>
      <c r="H571" s="250" t="s">
        <v>1</v>
      </c>
      <c r="I571" s="252"/>
      <c r="J571" s="248"/>
      <c r="K571" s="248"/>
      <c r="L571" s="253"/>
      <c r="M571" s="254"/>
      <c r="N571" s="255"/>
      <c r="O571" s="255"/>
      <c r="P571" s="255"/>
      <c r="Q571" s="255"/>
      <c r="R571" s="255"/>
      <c r="S571" s="255"/>
      <c r="T571" s="256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7" t="s">
        <v>221</v>
      </c>
      <c r="AU571" s="257" t="s">
        <v>84</v>
      </c>
      <c r="AV571" s="13" t="s">
        <v>82</v>
      </c>
      <c r="AW571" s="13" t="s">
        <v>31</v>
      </c>
      <c r="AX571" s="13" t="s">
        <v>74</v>
      </c>
      <c r="AY571" s="257" t="s">
        <v>211</v>
      </c>
    </row>
    <row r="572" spans="1:51" s="14" customFormat="1" ht="12">
      <c r="A572" s="14"/>
      <c r="B572" s="258"/>
      <c r="C572" s="259"/>
      <c r="D572" s="249" t="s">
        <v>221</v>
      </c>
      <c r="E572" s="260" t="s">
        <v>1</v>
      </c>
      <c r="F572" s="261" t="s">
        <v>353</v>
      </c>
      <c r="G572" s="259"/>
      <c r="H572" s="262">
        <v>11.176</v>
      </c>
      <c r="I572" s="263"/>
      <c r="J572" s="259"/>
      <c r="K572" s="259"/>
      <c r="L572" s="264"/>
      <c r="M572" s="265"/>
      <c r="N572" s="266"/>
      <c r="O572" s="266"/>
      <c r="P572" s="266"/>
      <c r="Q572" s="266"/>
      <c r="R572" s="266"/>
      <c r="S572" s="266"/>
      <c r="T572" s="267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68" t="s">
        <v>221</v>
      </c>
      <c r="AU572" s="268" t="s">
        <v>84</v>
      </c>
      <c r="AV572" s="14" t="s">
        <v>84</v>
      </c>
      <c r="AW572" s="14" t="s">
        <v>31</v>
      </c>
      <c r="AX572" s="14" t="s">
        <v>74</v>
      </c>
      <c r="AY572" s="268" t="s">
        <v>211</v>
      </c>
    </row>
    <row r="573" spans="1:51" s="14" customFormat="1" ht="12">
      <c r="A573" s="14"/>
      <c r="B573" s="258"/>
      <c r="C573" s="259"/>
      <c r="D573" s="249" t="s">
        <v>221</v>
      </c>
      <c r="E573" s="260" t="s">
        <v>1</v>
      </c>
      <c r="F573" s="261" t="s">
        <v>354</v>
      </c>
      <c r="G573" s="259"/>
      <c r="H573" s="262">
        <v>6.85</v>
      </c>
      <c r="I573" s="263"/>
      <c r="J573" s="259"/>
      <c r="K573" s="259"/>
      <c r="L573" s="264"/>
      <c r="M573" s="265"/>
      <c r="N573" s="266"/>
      <c r="O573" s="266"/>
      <c r="P573" s="266"/>
      <c r="Q573" s="266"/>
      <c r="R573" s="266"/>
      <c r="S573" s="266"/>
      <c r="T573" s="267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8" t="s">
        <v>221</v>
      </c>
      <c r="AU573" s="268" t="s">
        <v>84</v>
      </c>
      <c r="AV573" s="14" t="s">
        <v>84</v>
      </c>
      <c r="AW573" s="14" t="s">
        <v>31</v>
      </c>
      <c r="AX573" s="14" t="s">
        <v>74</v>
      </c>
      <c r="AY573" s="268" t="s">
        <v>211</v>
      </c>
    </row>
    <row r="574" spans="1:51" s="14" customFormat="1" ht="12">
      <c r="A574" s="14"/>
      <c r="B574" s="258"/>
      <c r="C574" s="259"/>
      <c r="D574" s="249" t="s">
        <v>221</v>
      </c>
      <c r="E574" s="260" t="s">
        <v>1</v>
      </c>
      <c r="F574" s="261" t="s">
        <v>355</v>
      </c>
      <c r="G574" s="259"/>
      <c r="H574" s="262">
        <v>5.225</v>
      </c>
      <c r="I574" s="263"/>
      <c r="J574" s="259"/>
      <c r="K574" s="259"/>
      <c r="L574" s="264"/>
      <c r="M574" s="265"/>
      <c r="N574" s="266"/>
      <c r="O574" s="266"/>
      <c r="P574" s="266"/>
      <c r="Q574" s="266"/>
      <c r="R574" s="266"/>
      <c r="S574" s="266"/>
      <c r="T574" s="267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68" t="s">
        <v>221</v>
      </c>
      <c r="AU574" s="268" t="s">
        <v>84</v>
      </c>
      <c r="AV574" s="14" t="s">
        <v>84</v>
      </c>
      <c r="AW574" s="14" t="s">
        <v>31</v>
      </c>
      <c r="AX574" s="14" t="s">
        <v>74</v>
      </c>
      <c r="AY574" s="268" t="s">
        <v>211</v>
      </c>
    </row>
    <row r="575" spans="1:51" s="14" customFormat="1" ht="12">
      <c r="A575" s="14"/>
      <c r="B575" s="258"/>
      <c r="C575" s="259"/>
      <c r="D575" s="249" t="s">
        <v>221</v>
      </c>
      <c r="E575" s="260" t="s">
        <v>1</v>
      </c>
      <c r="F575" s="261" t="s">
        <v>355</v>
      </c>
      <c r="G575" s="259"/>
      <c r="H575" s="262">
        <v>5.225</v>
      </c>
      <c r="I575" s="263"/>
      <c r="J575" s="259"/>
      <c r="K575" s="259"/>
      <c r="L575" s="264"/>
      <c r="M575" s="265"/>
      <c r="N575" s="266"/>
      <c r="O575" s="266"/>
      <c r="P575" s="266"/>
      <c r="Q575" s="266"/>
      <c r="R575" s="266"/>
      <c r="S575" s="266"/>
      <c r="T575" s="267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8" t="s">
        <v>221</v>
      </c>
      <c r="AU575" s="268" t="s">
        <v>84</v>
      </c>
      <c r="AV575" s="14" t="s">
        <v>84</v>
      </c>
      <c r="AW575" s="14" t="s">
        <v>31</v>
      </c>
      <c r="AX575" s="14" t="s">
        <v>74</v>
      </c>
      <c r="AY575" s="268" t="s">
        <v>211</v>
      </c>
    </row>
    <row r="576" spans="1:51" s="14" customFormat="1" ht="12">
      <c r="A576" s="14"/>
      <c r="B576" s="258"/>
      <c r="C576" s="259"/>
      <c r="D576" s="249" t="s">
        <v>221</v>
      </c>
      <c r="E576" s="260" t="s">
        <v>1</v>
      </c>
      <c r="F576" s="261" t="s">
        <v>356</v>
      </c>
      <c r="G576" s="259"/>
      <c r="H576" s="262">
        <v>11.35</v>
      </c>
      <c r="I576" s="263"/>
      <c r="J576" s="259"/>
      <c r="K576" s="259"/>
      <c r="L576" s="264"/>
      <c r="M576" s="265"/>
      <c r="N576" s="266"/>
      <c r="O576" s="266"/>
      <c r="P576" s="266"/>
      <c r="Q576" s="266"/>
      <c r="R576" s="266"/>
      <c r="S576" s="266"/>
      <c r="T576" s="267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68" t="s">
        <v>221</v>
      </c>
      <c r="AU576" s="268" t="s">
        <v>84</v>
      </c>
      <c r="AV576" s="14" t="s">
        <v>84</v>
      </c>
      <c r="AW576" s="14" t="s">
        <v>31</v>
      </c>
      <c r="AX576" s="14" t="s">
        <v>74</v>
      </c>
      <c r="AY576" s="268" t="s">
        <v>211</v>
      </c>
    </row>
    <row r="577" spans="1:51" s="14" customFormat="1" ht="12">
      <c r="A577" s="14"/>
      <c r="B577" s="258"/>
      <c r="C577" s="259"/>
      <c r="D577" s="249" t="s">
        <v>221</v>
      </c>
      <c r="E577" s="260" t="s">
        <v>1</v>
      </c>
      <c r="F577" s="261" t="s">
        <v>357</v>
      </c>
      <c r="G577" s="259"/>
      <c r="H577" s="262">
        <v>5.75</v>
      </c>
      <c r="I577" s="263"/>
      <c r="J577" s="259"/>
      <c r="K577" s="259"/>
      <c r="L577" s="264"/>
      <c r="M577" s="265"/>
      <c r="N577" s="266"/>
      <c r="O577" s="266"/>
      <c r="P577" s="266"/>
      <c r="Q577" s="266"/>
      <c r="R577" s="266"/>
      <c r="S577" s="266"/>
      <c r="T577" s="267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68" t="s">
        <v>221</v>
      </c>
      <c r="AU577" s="268" t="s">
        <v>84</v>
      </c>
      <c r="AV577" s="14" t="s">
        <v>84</v>
      </c>
      <c r="AW577" s="14" t="s">
        <v>31</v>
      </c>
      <c r="AX577" s="14" t="s">
        <v>74</v>
      </c>
      <c r="AY577" s="268" t="s">
        <v>211</v>
      </c>
    </row>
    <row r="578" spans="1:51" s="14" customFormat="1" ht="12">
      <c r="A578" s="14"/>
      <c r="B578" s="258"/>
      <c r="C578" s="259"/>
      <c r="D578" s="249" t="s">
        <v>221</v>
      </c>
      <c r="E578" s="260" t="s">
        <v>1</v>
      </c>
      <c r="F578" s="261" t="s">
        <v>358</v>
      </c>
      <c r="G578" s="259"/>
      <c r="H578" s="262">
        <v>6.15</v>
      </c>
      <c r="I578" s="263"/>
      <c r="J578" s="259"/>
      <c r="K578" s="259"/>
      <c r="L578" s="264"/>
      <c r="M578" s="265"/>
      <c r="N578" s="266"/>
      <c r="O578" s="266"/>
      <c r="P578" s="266"/>
      <c r="Q578" s="266"/>
      <c r="R578" s="266"/>
      <c r="S578" s="266"/>
      <c r="T578" s="267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8" t="s">
        <v>221</v>
      </c>
      <c r="AU578" s="268" t="s">
        <v>84</v>
      </c>
      <c r="AV578" s="14" t="s">
        <v>84</v>
      </c>
      <c r="AW578" s="14" t="s">
        <v>31</v>
      </c>
      <c r="AX578" s="14" t="s">
        <v>74</v>
      </c>
      <c r="AY578" s="268" t="s">
        <v>211</v>
      </c>
    </row>
    <row r="579" spans="1:51" s="13" customFormat="1" ht="12">
      <c r="A579" s="13"/>
      <c r="B579" s="247"/>
      <c r="C579" s="248"/>
      <c r="D579" s="249" t="s">
        <v>221</v>
      </c>
      <c r="E579" s="250" t="s">
        <v>1</v>
      </c>
      <c r="F579" s="251" t="s">
        <v>335</v>
      </c>
      <c r="G579" s="248"/>
      <c r="H579" s="250" t="s">
        <v>1</v>
      </c>
      <c r="I579" s="252"/>
      <c r="J579" s="248"/>
      <c r="K579" s="248"/>
      <c r="L579" s="253"/>
      <c r="M579" s="254"/>
      <c r="N579" s="255"/>
      <c r="O579" s="255"/>
      <c r="P579" s="255"/>
      <c r="Q579" s="255"/>
      <c r="R579" s="255"/>
      <c r="S579" s="255"/>
      <c r="T579" s="256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7" t="s">
        <v>221</v>
      </c>
      <c r="AU579" s="257" t="s">
        <v>84</v>
      </c>
      <c r="AV579" s="13" t="s">
        <v>82</v>
      </c>
      <c r="AW579" s="13" t="s">
        <v>31</v>
      </c>
      <c r="AX579" s="13" t="s">
        <v>74</v>
      </c>
      <c r="AY579" s="257" t="s">
        <v>211</v>
      </c>
    </row>
    <row r="580" spans="1:51" s="13" customFormat="1" ht="12">
      <c r="A580" s="13"/>
      <c r="B580" s="247"/>
      <c r="C580" s="248"/>
      <c r="D580" s="249" t="s">
        <v>221</v>
      </c>
      <c r="E580" s="250" t="s">
        <v>1</v>
      </c>
      <c r="F580" s="251" t="s">
        <v>359</v>
      </c>
      <c r="G580" s="248"/>
      <c r="H580" s="250" t="s">
        <v>1</v>
      </c>
      <c r="I580" s="252"/>
      <c r="J580" s="248"/>
      <c r="K580" s="248"/>
      <c r="L580" s="253"/>
      <c r="M580" s="254"/>
      <c r="N580" s="255"/>
      <c r="O580" s="255"/>
      <c r="P580" s="255"/>
      <c r="Q580" s="255"/>
      <c r="R580" s="255"/>
      <c r="S580" s="255"/>
      <c r="T580" s="256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57" t="s">
        <v>221</v>
      </c>
      <c r="AU580" s="257" t="s">
        <v>84</v>
      </c>
      <c r="AV580" s="13" t="s">
        <v>82</v>
      </c>
      <c r="AW580" s="13" t="s">
        <v>31</v>
      </c>
      <c r="AX580" s="13" t="s">
        <v>74</v>
      </c>
      <c r="AY580" s="257" t="s">
        <v>211</v>
      </c>
    </row>
    <row r="581" spans="1:51" s="14" customFormat="1" ht="12">
      <c r="A581" s="14"/>
      <c r="B581" s="258"/>
      <c r="C581" s="259"/>
      <c r="D581" s="249" t="s">
        <v>221</v>
      </c>
      <c r="E581" s="260" t="s">
        <v>1</v>
      </c>
      <c r="F581" s="261" t="s">
        <v>348</v>
      </c>
      <c r="G581" s="259"/>
      <c r="H581" s="262">
        <v>0.588</v>
      </c>
      <c r="I581" s="263"/>
      <c r="J581" s="259"/>
      <c r="K581" s="259"/>
      <c r="L581" s="264"/>
      <c r="M581" s="265"/>
      <c r="N581" s="266"/>
      <c r="O581" s="266"/>
      <c r="P581" s="266"/>
      <c r="Q581" s="266"/>
      <c r="R581" s="266"/>
      <c r="S581" s="266"/>
      <c r="T581" s="267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68" t="s">
        <v>221</v>
      </c>
      <c r="AU581" s="268" t="s">
        <v>84</v>
      </c>
      <c r="AV581" s="14" t="s">
        <v>84</v>
      </c>
      <c r="AW581" s="14" t="s">
        <v>31</v>
      </c>
      <c r="AX581" s="14" t="s">
        <v>74</v>
      </c>
      <c r="AY581" s="268" t="s">
        <v>211</v>
      </c>
    </row>
    <row r="582" spans="1:51" s="14" customFormat="1" ht="12">
      <c r="A582" s="14"/>
      <c r="B582" s="258"/>
      <c r="C582" s="259"/>
      <c r="D582" s="249" t="s">
        <v>221</v>
      </c>
      <c r="E582" s="260" t="s">
        <v>1</v>
      </c>
      <c r="F582" s="261" t="s">
        <v>349</v>
      </c>
      <c r="G582" s="259"/>
      <c r="H582" s="262">
        <v>14.572</v>
      </c>
      <c r="I582" s="263"/>
      <c r="J582" s="259"/>
      <c r="K582" s="259"/>
      <c r="L582" s="264"/>
      <c r="M582" s="265"/>
      <c r="N582" s="266"/>
      <c r="O582" s="266"/>
      <c r="P582" s="266"/>
      <c r="Q582" s="266"/>
      <c r="R582" s="266"/>
      <c r="S582" s="266"/>
      <c r="T582" s="267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8" t="s">
        <v>221</v>
      </c>
      <c r="AU582" s="268" t="s">
        <v>84</v>
      </c>
      <c r="AV582" s="14" t="s">
        <v>84</v>
      </c>
      <c r="AW582" s="14" t="s">
        <v>31</v>
      </c>
      <c r="AX582" s="14" t="s">
        <v>74</v>
      </c>
      <c r="AY582" s="268" t="s">
        <v>211</v>
      </c>
    </row>
    <row r="583" spans="1:51" s="14" customFormat="1" ht="12">
      <c r="A583" s="14"/>
      <c r="B583" s="258"/>
      <c r="C583" s="259"/>
      <c r="D583" s="249" t="s">
        <v>221</v>
      </c>
      <c r="E583" s="260" t="s">
        <v>1</v>
      </c>
      <c r="F583" s="261" t="s">
        <v>350</v>
      </c>
      <c r="G583" s="259"/>
      <c r="H583" s="262">
        <v>12.175</v>
      </c>
      <c r="I583" s="263"/>
      <c r="J583" s="259"/>
      <c r="K583" s="259"/>
      <c r="L583" s="264"/>
      <c r="M583" s="265"/>
      <c r="N583" s="266"/>
      <c r="O583" s="266"/>
      <c r="P583" s="266"/>
      <c r="Q583" s="266"/>
      <c r="R583" s="266"/>
      <c r="S583" s="266"/>
      <c r="T583" s="267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8" t="s">
        <v>221</v>
      </c>
      <c r="AU583" s="268" t="s">
        <v>84</v>
      </c>
      <c r="AV583" s="14" t="s">
        <v>84</v>
      </c>
      <c r="AW583" s="14" t="s">
        <v>31</v>
      </c>
      <c r="AX583" s="14" t="s">
        <v>74</v>
      </c>
      <c r="AY583" s="268" t="s">
        <v>211</v>
      </c>
    </row>
    <row r="584" spans="1:51" s="14" customFormat="1" ht="12">
      <c r="A584" s="14"/>
      <c r="B584" s="258"/>
      <c r="C584" s="259"/>
      <c r="D584" s="249" t="s">
        <v>221</v>
      </c>
      <c r="E584" s="260" t="s">
        <v>1</v>
      </c>
      <c r="F584" s="261" t="s">
        <v>351</v>
      </c>
      <c r="G584" s="259"/>
      <c r="H584" s="262">
        <v>5.425</v>
      </c>
      <c r="I584" s="263"/>
      <c r="J584" s="259"/>
      <c r="K584" s="259"/>
      <c r="L584" s="264"/>
      <c r="M584" s="265"/>
      <c r="N584" s="266"/>
      <c r="O584" s="266"/>
      <c r="P584" s="266"/>
      <c r="Q584" s="266"/>
      <c r="R584" s="266"/>
      <c r="S584" s="266"/>
      <c r="T584" s="267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8" t="s">
        <v>221</v>
      </c>
      <c r="AU584" s="268" t="s">
        <v>84</v>
      </c>
      <c r="AV584" s="14" t="s">
        <v>84</v>
      </c>
      <c r="AW584" s="14" t="s">
        <v>31</v>
      </c>
      <c r="AX584" s="14" t="s">
        <v>74</v>
      </c>
      <c r="AY584" s="268" t="s">
        <v>211</v>
      </c>
    </row>
    <row r="585" spans="1:51" s="13" customFormat="1" ht="12">
      <c r="A585" s="13"/>
      <c r="B585" s="247"/>
      <c r="C585" s="248"/>
      <c r="D585" s="249" t="s">
        <v>221</v>
      </c>
      <c r="E585" s="250" t="s">
        <v>1</v>
      </c>
      <c r="F585" s="251" t="s">
        <v>360</v>
      </c>
      <c r="G585" s="248"/>
      <c r="H585" s="250" t="s">
        <v>1</v>
      </c>
      <c r="I585" s="252"/>
      <c r="J585" s="248"/>
      <c r="K585" s="248"/>
      <c r="L585" s="253"/>
      <c r="M585" s="254"/>
      <c r="N585" s="255"/>
      <c r="O585" s="255"/>
      <c r="P585" s="255"/>
      <c r="Q585" s="255"/>
      <c r="R585" s="255"/>
      <c r="S585" s="255"/>
      <c r="T585" s="256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7" t="s">
        <v>221</v>
      </c>
      <c r="AU585" s="257" t="s">
        <v>84</v>
      </c>
      <c r="AV585" s="13" t="s">
        <v>82</v>
      </c>
      <c r="AW585" s="13" t="s">
        <v>31</v>
      </c>
      <c r="AX585" s="13" t="s">
        <v>74</v>
      </c>
      <c r="AY585" s="257" t="s">
        <v>211</v>
      </c>
    </row>
    <row r="586" spans="1:51" s="14" customFormat="1" ht="12">
      <c r="A586" s="14"/>
      <c r="B586" s="258"/>
      <c r="C586" s="259"/>
      <c r="D586" s="249" t="s">
        <v>221</v>
      </c>
      <c r="E586" s="260" t="s">
        <v>1</v>
      </c>
      <c r="F586" s="261" t="s">
        <v>353</v>
      </c>
      <c r="G586" s="259"/>
      <c r="H586" s="262">
        <v>11.176</v>
      </c>
      <c r="I586" s="263"/>
      <c r="J586" s="259"/>
      <c r="K586" s="259"/>
      <c r="L586" s="264"/>
      <c r="M586" s="265"/>
      <c r="N586" s="266"/>
      <c r="O586" s="266"/>
      <c r="P586" s="266"/>
      <c r="Q586" s="266"/>
      <c r="R586" s="266"/>
      <c r="S586" s="266"/>
      <c r="T586" s="267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8" t="s">
        <v>221</v>
      </c>
      <c r="AU586" s="268" t="s">
        <v>84</v>
      </c>
      <c r="AV586" s="14" t="s">
        <v>84</v>
      </c>
      <c r="AW586" s="14" t="s">
        <v>31</v>
      </c>
      <c r="AX586" s="14" t="s">
        <v>74</v>
      </c>
      <c r="AY586" s="268" t="s">
        <v>211</v>
      </c>
    </row>
    <row r="587" spans="1:51" s="14" customFormat="1" ht="12">
      <c r="A587" s="14"/>
      <c r="B587" s="258"/>
      <c r="C587" s="259"/>
      <c r="D587" s="249" t="s">
        <v>221</v>
      </c>
      <c r="E587" s="260" t="s">
        <v>1</v>
      </c>
      <c r="F587" s="261" t="s">
        <v>354</v>
      </c>
      <c r="G587" s="259"/>
      <c r="H587" s="262">
        <v>6.85</v>
      </c>
      <c r="I587" s="263"/>
      <c r="J587" s="259"/>
      <c r="K587" s="259"/>
      <c r="L587" s="264"/>
      <c r="M587" s="265"/>
      <c r="N587" s="266"/>
      <c r="O587" s="266"/>
      <c r="P587" s="266"/>
      <c r="Q587" s="266"/>
      <c r="R587" s="266"/>
      <c r="S587" s="266"/>
      <c r="T587" s="267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8" t="s">
        <v>221</v>
      </c>
      <c r="AU587" s="268" t="s">
        <v>84</v>
      </c>
      <c r="AV587" s="14" t="s">
        <v>84</v>
      </c>
      <c r="AW587" s="14" t="s">
        <v>31</v>
      </c>
      <c r="AX587" s="14" t="s">
        <v>74</v>
      </c>
      <c r="AY587" s="268" t="s">
        <v>211</v>
      </c>
    </row>
    <row r="588" spans="1:51" s="14" customFormat="1" ht="12">
      <c r="A588" s="14"/>
      <c r="B588" s="258"/>
      <c r="C588" s="259"/>
      <c r="D588" s="249" t="s">
        <v>221</v>
      </c>
      <c r="E588" s="260" t="s">
        <v>1</v>
      </c>
      <c r="F588" s="261" t="s">
        <v>355</v>
      </c>
      <c r="G588" s="259"/>
      <c r="H588" s="262">
        <v>5.225</v>
      </c>
      <c r="I588" s="263"/>
      <c r="J588" s="259"/>
      <c r="K588" s="259"/>
      <c r="L588" s="264"/>
      <c r="M588" s="265"/>
      <c r="N588" s="266"/>
      <c r="O588" s="266"/>
      <c r="P588" s="266"/>
      <c r="Q588" s="266"/>
      <c r="R588" s="266"/>
      <c r="S588" s="266"/>
      <c r="T588" s="267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8" t="s">
        <v>221</v>
      </c>
      <c r="AU588" s="268" t="s">
        <v>84</v>
      </c>
      <c r="AV588" s="14" t="s">
        <v>84</v>
      </c>
      <c r="AW588" s="14" t="s">
        <v>31</v>
      </c>
      <c r="AX588" s="14" t="s">
        <v>74</v>
      </c>
      <c r="AY588" s="268" t="s">
        <v>211</v>
      </c>
    </row>
    <row r="589" spans="1:51" s="14" customFormat="1" ht="12">
      <c r="A589" s="14"/>
      <c r="B589" s="258"/>
      <c r="C589" s="259"/>
      <c r="D589" s="249" t="s">
        <v>221</v>
      </c>
      <c r="E589" s="260" t="s">
        <v>1</v>
      </c>
      <c r="F589" s="261" t="s">
        <v>355</v>
      </c>
      <c r="G589" s="259"/>
      <c r="H589" s="262">
        <v>5.225</v>
      </c>
      <c r="I589" s="263"/>
      <c r="J589" s="259"/>
      <c r="K589" s="259"/>
      <c r="L589" s="264"/>
      <c r="M589" s="265"/>
      <c r="N589" s="266"/>
      <c r="O589" s="266"/>
      <c r="P589" s="266"/>
      <c r="Q589" s="266"/>
      <c r="R589" s="266"/>
      <c r="S589" s="266"/>
      <c r="T589" s="267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68" t="s">
        <v>221</v>
      </c>
      <c r="AU589" s="268" t="s">
        <v>84</v>
      </c>
      <c r="AV589" s="14" t="s">
        <v>84</v>
      </c>
      <c r="AW589" s="14" t="s">
        <v>31</v>
      </c>
      <c r="AX589" s="14" t="s">
        <v>74</v>
      </c>
      <c r="AY589" s="268" t="s">
        <v>211</v>
      </c>
    </row>
    <row r="590" spans="1:51" s="14" customFormat="1" ht="12">
      <c r="A590" s="14"/>
      <c r="B590" s="258"/>
      <c r="C590" s="259"/>
      <c r="D590" s="249" t="s">
        <v>221</v>
      </c>
      <c r="E590" s="260" t="s">
        <v>1</v>
      </c>
      <c r="F590" s="261" t="s">
        <v>356</v>
      </c>
      <c r="G590" s="259"/>
      <c r="H590" s="262">
        <v>11.35</v>
      </c>
      <c r="I590" s="263"/>
      <c r="J590" s="259"/>
      <c r="K590" s="259"/>
      <c r="L590" s="264"/>
      <c r="M590" s="265"/>
      <c r="N590" s="266"/>
      <c r="O590" s="266"/>
      <c r="P590" s="266"/>
      <c r="Q590" s="266"/>
      <c r="R590" s="266"/>
      <c r="S590" s="266"/>
      <c r="T590" s="267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8" t="s">
        <v>221</v>
      </c>
      <c r="AU590" s="268" t="s">
        <v>84</v>
      </c>
      <c r="AV590" s="14" t="s">
        <v>84</v>
      </c>
      <c r="AW590" s="14" t="s">
        <v>31</v>
      </c>
      <c r="AX590" s="14" t="s">
        <v>74</v>
      </c>
      <c r="AY590" s="268" t="s">
        <v>211</v>
      </c>
    </row>
    <row r="591" spans="1:51" s="14" customFormat="1" ht="12">
      <c r="A591" s="14"/>
      <c r="B591" s="258"/>
      <c r="C591" s="259"/>
      <c r="D591" s="249" t="s">
        <v>221</v>
      </c>
      <c r="E591" s="260" t="s">
        <v>1</v>
      </c>
      <c r="F591" s="261" t="s">
        <v>357</v>
      </c>
      <c r="G591" s="259"/>
      <c r="H591" s="262">
        <v>5.75</v>
      </c>
      <c r="I591" s="263"/>
      <c r="J591" s="259"/>
      <c r="K591" s="259"/>
      <c r="L591" s="264"/>
      <c r="M591" s="265"/>
      <c r="N591" s="266"/>
      <c r="O591" s="266"/>
      <c r="P591" s="266"/>
      <c r="Q591" s="266"/>
      <c r="R591" s="266"/>
      <c r="S591" s="266"/>
      <c r="T591" s="267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68" t="s">
        <v>221</v>
      </c>
      <c r="AU591" s="268" t="s">
        <v>84</v>
      </c>
      <c r="AV591" s="14" t="s">
        <v>84</v>
      </c>
      <c r="AW591" s="14" t="s">
        <v>31</v>
      </c>
      <c r="AX591" s="14" t="s">
        <v>74</v>
      </c>
      <c r="AY591" s="268" t="s">
        <v>211</v>
      </c>
    </row>
    <row r="592" spans="1:51" s="14" customFormat="1" ht="12">
      <c r="A592" s="14"/>
      <c r="B592" s="258"/>
      <c r="C592" s="259"/>
      <c r="D592" s="249" t="s">
        <v>221</v>
      </c>
      <c r="E592" s="260" t="s">
        <v>1</v>
      </c>
      <c r="F592" s="261" t="s">
        <v>358</v>
      </c>
      <c r="G592" s="259"/>
      <c r="H592" s="262">
        <v>6.15</v>
      </c>
      <c r="I592" s="263"/>
      <c r="J592" s="259"/>
      <c r="K592" s="259"/>
      <c r="L592" s="264"/>
      <c r="M592" s="265"/>
      <c r="N592" s="266"/>
      <c r="O592" s="266"/>
      <c r="P592" s="266"/>
      <c r="Q592" s="266"/>
      <c r="R592" s="266"/>
      <c r="S592" s="266"/>
      <c r="T592" s="267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8" t="s">
        <v>221</v>
      </c>
      <c r="AU592" s="268" t="s">
        <v>84</v>
      </c>
      <c r="AV592" s="14" t="s">
        <v>84</v>
      </c>
      <c r="AW592" s="14" t="s">
        <v>31</v>
      </c>
      <c r="AX592" s="14" t="s">
        <v>74</v>
      </c>
      <c r="AY592" s="268" t="s">
        <v>211</v>
      </c>
    </row>
    <row r="593" spans="1:51" s="15" customFormat="1" ht="12">
      <c r="A593" s="15"/>
      <c r="B593" s="269"/>
      <c r="C593" s="270"/>
      <c r="D593" s="249" t="s">
        <v>221</v>
      </c>
      <c r="E593" s="271" t="s">
        <v>1</v>
      </c>
      <c r="F593" s="272" t="s">
        <v>225</v>
      </c>
      <c r="G593" s="270"/>
      <c r="H593" s="273">
        <v>240.479</v>
      </c>
      <c r="I593" s="274"/>
      <c r="J593" s="270"/>
      <c r="K593" s="270"/>
      <c r="L593" s="275"/>
      <c r="M593" s="276"/>
      <c r="N593" s="277"/>
      <c r="O593" s="277"/>
      <c r="P593" s="277"/>
      <c r="Q593" s="277"/>
      <c r="R593" s="277"/>
      <c r="S593" s="277"/>
      <c r="T593" s="278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79" t="s">
        <v>221</v>
      </c>
      <c r="AU593" s="279" t="s">
        <v>84</v>
      </c>
      <c r="AV593" s="15" t="s">
        <v>217</v>
      </c>
      <c r="AW593" s="15" t="s">
        <v>31</v>
      </c>
      <c r="AX593" s="15" t="s">
        <v>82</v>
      </c>
      <c r="AY593" s="279" t="s">
        <v>211</v>
      </c>
    </row>
    <row r="594" spans="1:65" s="2" customFormat="1" ht="24.15" customHeight="1">
      <c r="A594" s="38"/>
      <c r="B594" s="39"/>
      <c r="C594" s="228" t="s">
        <v>598</v>
      </c>
      <c r="D594" s="228" t="s">
        <v>213</v>
      </c>
      <c r="E594" s="229" t="s">
        <v>599</v>
      </c>
      <c r="F594" s="230" t="s">
        <v>600</v>
      </c>
      <c r="G594" s="231" t="s">
        <v>292</v>
      </c>
      <c r="H594" s="232">
        <v>340.612</v>
      </c>
      <c r="I594" s="233"/>
      <c r="J594" s="234">
        <f>ROUND(I594*H594,2)</f>
        <v>0</v>
      </c>
      <c r="K594" s="235"/>
      <c r="L594" s="44"/>
      <c r="M594" s="236" t="s">
        <v>1</v>
      </c>
      <c r="N594" s="237" t="s">
        <v>39</v>
      </c>
      <c r="O594" s="91"/>
      <c r="P594" s="238">
        <f>O594*H594</f>
        <v>0</v>
      </c>
      <c r="Q594" s="238">
        <v>0</v>
      </c>
      <c r="R594" s="238">
        <f>Q594*H594</f>
        <v>0</v>
      </c>
      <c r="S594" s="238">
        <v>0.068</v>
      </c>
      <c r="T594" s="239">
        <f>S594*H594</f>
        <v>23.161616000000002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40" t="s">
        <v>217</v>
      </c>
      <c r="AT594" s="240" t="s">
        <v>213</v>
      </c>
      <c r="AU594" s="240" t="s">
        <v>84</v>
      </c>
      <c r="AY594" s="17" t="s">
        <v>211</v>
      </c>
      <c r="BE594" s="241">
        <f>IF(N594="základní",J594,0)</f>
        <v>0</v>
      </c>
      <c r="BF594" s="241">
        <f>IF(N594="snížená",J594,0)</f>
        <v>0</v>
      </c>
      <c r="BG594" s="241">
        <f>IF(N594="zákl. přenesená",J594,0)</f>
        <v>0</v>
      </c>
      <c r="BH594" s="241">
        <f>IF(N594="sníž. přenesená",J594,0)</f>
        <v>0</v>
      </c>
      <c r="BI594" s="241">
        <f>IF(N594="nulová",J594,0)</f>
        <v>0</v>
      </c>
      <c r="BJ594" s="17" t="s">
        <v>82</v>
      </c>
      <c r="BK594" s="241">
        <f>ROUND(I594*H594,2)</f>
        <v>0</v>
      </c>
      <c r="BL594" s="17" t="s">
        <v>217</v>
      </c>
      <c r="BM594" s="240" t="s">
        <v>601</v>
      </c>
    </row>
    <row r="595" spans="1:51" s="13" customFormat="1" ht="12">
      <c r="A595" s="13"/>
      <c r="B595" s="247"/>
      <c r="C595" s="248"/>
      <c r="D595" s="249" t="s">
        <v>221</v>
      </c>
      <c r="E595" s="250" t="s">
        <v>1</v>
      </c>
      <c r="F595" s="251" t="s">
        <v>223</v>
      </c>
      <c r="G595" s="248"/>
      <c r="H595" s="250" t="s">
        <v>1</v>
      </c>
      <c r="I595" s="252"/>
      <c r="J595" s="248"/>
      <c r="K595" s="248"/>
      <c r="L595" s="253"/>
      <c r="M595" s="254"/>
      <c r="N595" s="255"/>
      <c r="O595" s="255"/>
      <c r="P595" s="255"/>
      <c r="Q595" s="255"/>
      <c r="R595" s="255"/>
      <c r="S595" s="255"/>
      <c r="T595" s="256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7" t="s">
        <v>221</v>
      </c>
      <c r="AU595" s="257" t="s">
        <v>84</v>
      </c>
      <c r="AV595" s="13" t="s">
        <v>82</v>
      </c>
      <c r="AW595" s="13" t="s">
        <v>31</v>
      </c>
      <c r="AX595" s="13" t="s">
        <v>74</v>
      </c>
      <c r="AY595" s="257" t="s">
        <v>211</v>
      </c>
    </row>
    <row r="596" spans="1:51" s="13" customFormat="1" ht="12">
      <c r="A596" s="13"/>
      <c r="B596" s="247"/>
      <c r="C596" s="248"/>
      <c r="D596" s="249" t="s">
        <v>221</v>
      </c>
      <c r="E596" s="250" t="s">
        <v>1</v>
      </c>
      <c r="F596" s="251" t="s">
        <v>589</v>
      </c>
      <c r="G596" s="248"/>
      <c r="H596" s="250" t="s">
        <v>1</v>
      </c>
      <c r="I596" s="252"/>
      <c r="J596" s="248"/>
      <c r="K596" s="248"/>
      <c r="L596" s="253"/>
      <c r="M596" s="254"/>
      <c r="N596" s="255"/>
      <c r="O596" s="255"/>
      <c r="P596" s="255"/>
      <c r="Q596" s="255"/>
      <c r="R596" s="255"/>
      <c r="S596" s="255"/>
      <c r="T596" s="256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7" t="s">
        <v>221</v>
      </c>
      <c r="AU596" s="257" t="s">
        <v>84</v>
      </c>
      <c r="AV596" s="13" t="s">
        <v>82</v>
      </c>
      <c r="AW596" s="13" t="s">
        <v>31</v>
      </c>
      <c r="AX596" s="13" t="s">
        <v>74</v>
      </c>
      <c r="AY596" s="257" t="s">
        <v>211</v>
      </c>
    </row>
    <row r="597" spans="1:51" s="14" customFormat="1" ht="12">
      <c r="A597" s="14"/>
      <c r="B597" s="258"/>
      <c r="C597" s="259"/>
      <c r="D597" s="249" t="s">
        <v>221</v>
      </c>
      <c r="E597" s="260" t="s">
        <v>1</v>
      </c>
      <c r="F597" s="261" t="s">
        <v>602</v>
      </c>
      <c r="G597" s="259"/>
      <c r="H597" s="262">
        <v>12.88</v>
      </c>
      <c r="I597" s="263"/>
      <c r="J597" s="259"/>
      <c r="K597" s="259"/>
      <c r="L597" s="264"/>
      <c r="M597" s="265"/>
      <c r="N597" s="266"/>
      <c r="O597" s="266"/>
      <c r="P597" s="266"/>
      <c r="Q597" s="266"/>
      <c r="R597" s="266"/>
      <c r="S597" s="266"/>
      <c r="T597" s="267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8" t="s">
        <v>221</v>
      </c>
      <c r="AU597" s="268" t="s">
        <v>84</v>
      </c>
      <c r="AV597" s="14" t="s">
        <v>84</v>
      </c>
      <c r="AW597" s="14" t="s">
        <v>31</v>
      </c>
      <c r="AX597" s="14" t="s">
        <v>74</v>
      </c>
      <c r="AY597" s="268" t="s">
        <v>211</v>
      </c>
    </row>
    <row r="598" spans="1:51" s="14" customFormat="1" ht="12">
      <c r="A598" s="14"/>
      <c r="B598" s="258"/>
      <c r="C598" s="259"/>
      <c r="D598" s="249" t="s">
        <v>221</v>
      </c>
      <c r="E598" s="260" t="s">
        <v>1</v>
      </c>
      <c r="F598" s="261" t="s">
        <v>603</v>
      </c>
      <c r="G598" s="259"/>
      <c r="H598" s="262">
        <v>7.52</v>
      </c>
      <c r="I598" s="263"/>
      <c r="J598" s="259"/>
      <c r="K598" s="259"/>
      <c r="L598" s="264"/>
      <c r="M598" s="265"/>
      <c r="N598" s="266"/>
      <c r="O598" s="266"/>
      <c r="P598" s="266"/>
      <c r="Q598" s="266"/>
      <c r="R598" s="266"/>
      <c r="S598" s="266"/>
      <c r="T598" s="26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8" t="s">
        <v>221</v>
      </c>
      <c r="AU598" s="268" t="s">
        <v>84</v>
      </c>
      <c r="AV598" s="14" t="s">
        <v>84</v>
      </c>
      <c r="AW598" s="14" t="s">
        <v>31</v>
      </c>
      <c r="AX598" s="14" t="s">
        <v>74</v>
      </c>
      <c r="AY598" s="268" t="s">
        <v>211</v>
      </c>
    </row>
    <row r="599" spans="1:51" s="14" customFormat="1" ht="12">
      <c r="A599" s="14"/>
      <c r="B599" s="258"/>
      <c r="C599" s="259"/>
      <c r="D599" s="249" t="s">
        <v>221</v>
      </c>
      <c r="E599" s="260" t="s">
        <v>1</v>
      </c>
      <c r="F599" s="261" t="s">
        <v>604</v>
      </c>
      <c r="G599" s="259"/>
      <c r="H599" s="262">
        <v>25.94</v>
      </c>
      <c r="I599" s="263"/>
      <c r="J599" s="259"/>
      <c r="K599" s="259"/>
      <c r="L599" s="264"/>
      <c r="M599" s="265"/>
      <c r="N599" s="266"/>
      <c r="O599" s="266"/>
      <c r="P599" s="266"/>
      <c r="Q599" s="266"/>
      <c r="R599" s="266"/>
      <c r="S599" s="266"/>
      <c r="T599" s="267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68" t="s">
        <v>221</v>
      </c>
      <c r="AU599" s="268" t="s">
        <v>84</v>
      </c>
      <c r="AV599" s="14" t="s">
        <v>84</v>
      </c>
      <c r="AW599" s="14" t="s">
        <v>31</v>
      </c>
      <c r="AX599" s="14" t="s">
        <v>74</v>
      </c>
      <c r="AY599" s="268" t="s">
        <v>211</v>
      </c>
    </row>
    <row r="600" spans="1:51" s="13" customFormat="1" ht="12">
      <c r="A600" s="13"/>
      <c r="B600" s="247"/>
      <c r="C600" s="248"/>
      <c r="D600" s="249" t="s">
        <v>221</v>
      </c>
      <c r="E600" s="250" t="s">
        <v>1</v>
      </c>
      <c r="F600" s="251" t="s">
        <v>593</v>
      </c>
      <c r="G600" s="248"/>
      <c r="H600" s="250" t="s">
        <v>1</v>
      </c>
      <c r="I600" s="252"/>
      <c r="J600" s="248"/>
      <c r="K600" s="248"/>
      <c r="L600" s="253"/>
      <c r="M600" s="254"/>
      <c r="N600" s="255"/>
      <c r="O600" s="255"/>
      <c r="P600" s="255"/>
      <c r="Q600" s="255"/>
      <c r="R600" s="255"/>
      <c r="S600" s="255"/>
      <c r="T600" s="256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7" t="s">
        <v>221</v>
      </c>
      <c r="AU600" s="257" t="s">
        <v>84</v>
      </c>
      <c r="AV600" s="13" t="s">
        <v>82</v>
      </c>
      <c r="AW600" s="13" t="s">
        <v>31</v>
      </c>
      <c r="AX600" s="13" t="s">
        <v>74</v>
      </c>
      <c r="AY600" s="257" t="s">
        <v>211</v>
      </c>
    </row>
    <row r="601" spans="1:51" s="14" customFormat="1" ht="12">
      <c r="A601" s="14"/>
      <c r="B601" s="258"/>
      <c r="C601" s="259"/>
      <c r="D601" s="249" t="s">
        <v>221</v>
      </c>
      <c r="E601" s="260" t="s">
        <v>1</v>
      </c>
      <c r="F601" s="261" t="s">
        <v>605</v>
      </c>
      <c r="G601" s="259"/>
      <c r="H601" s="262">
        <v>8.12</v>
      </c>
      <c r="I601" s="263"/>
      <c r="J601" s="259"/>
      <c r="K601" s="259"/>
      <c r="L601" s="264"/>
      <c r="M601" s="265"/>
      <c r="N601" s="266"/>
      <c r="O601" s="266"/>
      <c r="P601" s="266"/>
      <c r="Q601" s="266"/>
      <c r="R601" s="266"/>
      <c r="S601" s="266"/>
      <c r="T601" s="267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68" t="s">
        <v>221</v>
      </c>
      <c r="AU601" s="268" t="s">
        <v>84</v>
      </c>
      <c r="AV601" s="14" t="s">
        <v>84</v>
      </c>
      <c r="AW601" s="14" t="s">
        <v>31</v>
      </c>
      <c r="AX601" s="14" t="s">
        <v>74</v>
      </c>
      <c r="AY601" s="268" t="s">
        <v>211</v>
      </c>
    </row>
    <row r="602" spans="1:51" s="14" customFormat="1" ht="12">
      <c r="A602" s="14"/>
      <c r="B602" s="258"/>
      <c r="C602" s="259"/>
      <c r="D602" s="249" t="s">
        <v>221</v>
      </c>
      <c r="E602" s="260" t="s">
        <v>1</v>
      </c>
      <c r="F602" s="261" t="s">
        <v>606</v>
      </c>
      <c r="G602" s="259"/>
      <c r="H602" s="262">
        <v>11.9</v>
      </c>
      <c r="I602" s="263"/>
      <c r="J602" s="259"/>
      <c r="K602" s="259"/>
      <c r="L602" s="264"/>
      <c r="M602" s="265"/>
      <c r="N602" s="266"/>
      <c r="O602" s="266"/>
      <c r="P602" s="266"/>
      <c r="Q602" s="266"/>
      <c r="R602" s="266"/>
      <c r="S602" s="266"/>
      <c r="T602" s="267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8" t="s">
        <v>221</v>
      </c>
      <c r="AU602" s="268" t="s">
        <v>84</v>
      </c>
      <c r="AV602" s="14" t="s">
        <v>84</v>
      </c>
      <c r="AW602" s="14" t="s">
        <v>31</v>
      </c>
      <c r="AX602" s="14" t="s">
        <v>74</v>
      </c>
      <c r="AY602" s="268" t="s">
        <v>211</v>
      </c>
    </row>
    <row r="603" spans="1:51" s="14" customFormat="1" ht="12">
      <c r="A603" s="14"/>
      <c r="B603" s="258"/>
      <c r="C603" s="259"/>
      <c r="D603" s="249" t="s">
        <v>221</v>
      </c>
      <c r="E603" s="260" t="s">
        <v>1</v>
      </c>
      <c r="F603" s="261" t="s">
        <v>607</v>
      </c>
      <c r="G603" s="259"/>
      <c r="H603" s="262">
        <v>7.58</v>
      </c>
      <c r="I603" s="263"/>
      <c r="J603" s="259"/>
      <c r="K603" s="259"/>
      <c r="L603" s="264"/>
      <c r="M603" s="265"/>
      <c r="N603" s="266"/>
      <c r="O603" s="266"/>
      <c r="P603" s="266"/>
      <c r="Q603" s="266"/>
      <c r="R603" s="266"/>
      <c r="S603" s="266"/>
      <c r="T603" s="267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8" t="s">
        <v>221</v>
      </c>
      <c r="AU603" s="268" t="s">
        <v>84</v>
      </c>
      <c r="AV603" s="14" t="s">
        <v>84</v>
      </c>
      <c r="AW603" s="14" t="s">
        <v>31</v>
      </c>
      <c r="AX603" s="14" t="s">
        <v>74</v>
      </c>
      <c r="AY603" s="268" t="s">
        <v>211</v>
      </c>
    </row>
    <row r="604" spans="1:51" s="14" customFormat="1" ht="12">
      <c r="A604" s="14"/>
      <c r="B604" s="258"/>
      <c r="C604" s="259"/>
      <c r="D604" s="249" t="s">
        <v>221</v>
      </c>
      <c r="E604" s="260" t="s">
        <v>1</v>
      </c>
      <c r="F604" s="261" t="s">
        <v>608</v>
      </c>
      <c r="G604" s="259"/>
      <c r="H604" s="262">
        <v>23.32</v>
      </c>
      <c r="I604" s="263"/>
      <c r="J604" s="259"/>
      <c r="K604" s="259"/>
      <c r="L604" s="264"/>
      <c r="M604" s="265"/>
      <c r="N604" s="266"/>
      <c r="O604" s="266"/>
      <c r="P604" s="266"/>
      <c r="Q604" s="266"/>
      <c r="R604" s="266"/>
      <c r="S604" s="266"/>
      <c r="T604" s="267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8" t="s">
        <v>221</v>
      </c>
      <c r="AU604" s="268" t="s">
        <v>84</v>
      </c>
      <c r="AV604" s="14" t="s">
        <v>84</v>
      </c>
      <c r="AW604" s="14" t="s">
        <v>31</v>
      </c>
      <c r="AX604" s="14" t="s">
        <v>74</v>
      </c>
      <c r="AY604" s="268" t="s">
        <v>211</v>
      </c>
    </row>
    <row r="605" spans="1:51" s="13" customFormat="1" ht="12">
      <c r="A605" s="13"/>
      <c r="B605" s="247"/>
      <c r="C605" s="248"/>
      <c r="D605" s="249" t="s">
        <v>221</v>
      </c>
      <c r="E605" s="250" t="s">
        <v>1</v>
      </c>
      <c r="F605" s="251" t="s">
        <v>331</v>
      </c>
      <c r="G605" s="248"/>
      <c r="H605" s="250" t="s">
        <v>1</v>
      </c>
      <c r="I605" s="252"/>
      <c r="J605" s="248"/>
      <c r="K605" s="248"/>
      <c r="L605" s="253"/>
      <c r="M605" s="254"/>
      <c r="N605" s="255"/>
      <c r="O605" s="255"/>
      <c r="P605" s="255"/>
      <c r="Q605" s="255"/>
      <c r="R605" s="255"/>
      <c r="S605" s="255"/>
      <c r="T605" s="256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7" t="s">
        <v>221</v>
      </c>
      <c r="AU605" s="257" t="s">
        <v>84</v>
      </c>
      <c r="AV605" s="13" t="s">
        <v>82</v>
      </c>
      <c r="AW605" s="13" t="s">
        <v>31</v>
      </c>
      <c r="AX605" s="13" t="s">
        <v>74</v>
      </c>
      <c r="AY605" s="257" t="s">
        <v>211</v>
      </c>
    </row>
    <row r="606" spans="1:51" s="13" customFormat="1" ht="12">
      <c r="A606" s="13"/>
      <c r="B606" s="247"/>
      <c r="C606" s="248"/>
      <c r="D606" s="249" t="s">
        <v>221</v>
      </c>
      <c r="E606" s="250" t="s">
        <v>1</v>
      </c>
      <c r="F606" s="251" t="s">
        <v>347</v>
      </c>
      <c r="G606" s="248"/>
      <c r="H606" s="250" t="s">
        <v>1</v>
      </c>
      <c r="I606" s="252"/>
      <c r="J606" s="248"/>
      <c r="K606" s="248"/>
      <c r="L606" s="253"/>
      <c r="M606" s="254"/>
      <c r="N606" s="255"/>
      <c r="O606" s="255"/>
      <c r="P606" s="255"/>
      <c r="Q606" s="255"/>
      <c r="R606" s="255"/>
      <c r="S606" s="255"/>
      <c r="T606" s="256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57" t="s">
        <v>221</v>
      </c>
      <c r="AU606" s="257" t="s">
        <v>84</v>
      </c>
      <c r="AV606" s="13" t="s">
        <v>82</v>
      </c>
      <c r="AW606" s="13" t="s">
        <v>31</v>
      </c>
      <c r="AX606" s="13" t="s">
        <v>74</v>
      </c>
      <c r="AY606" s="257" t="s">
        <v>211</v>
      </c>
    </row>
    <row r="607" spans="1:51" s="14" customFormat="1" ht="12">
      <c r="A607" s="14"/>
      <c r="B607" s="258"/>
      <c r="C607" s="259"/>
      <c r="D607" s="249" t="s">
        <v>221</v>
      </c>
      <c r="E607" s="260" t="s">
        <v>1</v>
      </c>
      <c r="F607" s="261" t="s">
        <v>376</v>
      </c>
      <c r="G607" s="259"/>
      <c r="H607" s="262">
        <v>8.6</v>
      </c>
      <c r="I607" s="263"/>
      <c r="J607" s="259"/>
      <c r="K607" s="259"/>
      <c r="L607" s="264"/>
      <c r="M607" s="265"/>
      <c r="N607" s="266"/>
      <c r="O607" s="266"/>
      <c r="P607" s="266"/>
      <c r="Q607" s="266"/>
      <c r="R607" s="266"/>
      <c r="S607" s="266"/>
      <c r="T607" s="267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8" t="s">
        <v>221</v>
      </c>
      <c r="AU607" s="268" t="s">
        <v>84</v>
      </c>
      <c r="AV607" s="14" t="s">
        <v>84</v>
      </c>
      <c r="AW607" s="14" t="s">
        <v>31</v>
      </c>
      <c r="AX607" s="14" t="s">
        <v>74</v>
      </c>
      <c r="AY607" s="268" t="s">
        <v>211</v>
      </c>
    </row>
    <row r="608" spans="1:51" s="14" customFormat="1" ht="12">
      <c r="A608" s="14"/>
      <c r="B608" s="258"/>
      <c r="C608" s="259"/>
      <c r="D608" s="249" t="s">
        <v>221</v>
      </c>
      <c r="E608" s="260" t="s">
        <v>1</v>
      </c>
      <c r="F608" s="261" t="s">
        <v>377</v>
      </c>
      <c r="G608" s="259"/>
      <c r="H608" s="262">
        <v>22.678</v>
      </c>
      <c r="I608" s="263"/>
      <c r="J608" s="259"/>
      <c r="K608" s="259"/>
      <c r="L608" s="264"/>
      <c r="M608" s="265"/>
      <c r="N608" s="266"/>
      <c r="O608" s="266"/>
      <c r="P608" s="266"/>
      <c r="Q608" s="266"/>
      <c r="R608" s="266"/>
      <c r="S608" s="266"/>
      <c r="T608" s="267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8" t="s">
        <v>221</v>
      </c>
      <c r="AU608" s="268" t="s">
        <v>84</v>
      </c>
      <c r="AV608" s="14" t="s">
        <v>84</v>
      </c>
      <c r="AW608" s="14" t="s">
        <v>31</v>
      </c>
      <c r="AX608" s="14" t="s">
        <v>74</v>
      </c>
      <c r="AY608" s="268" t="s">
        <v>211</v>
      </c>
    </row>
    <row r="609" spans="1:51" s="14" customFormat="1" ht="12">
      <c r="A609" s="14"/>
      <c r="B609" s="258"/>
      <c r="C609" s="259"/>
      <c r="D609" s="249" t="s">
        <v>221</v>
      </c>
      <c r="E609" s="260" t="s">
        <v>1</v>
      </c>
      <c r="F609" s="261" t="s">
        <v>609</v>
      </c>
      <c r="G609" s="259"/>
      <c r="H609" s="262">
        <v>15.08</v>
      </c>
      <c r="I609" s="263"/>
      <c r="J609" s="259"/>
      <c r="K609" s="259"/>
      <c r="L609" s="264"/>
      <c r="M609" s="265"/>
      <c r="N609" s="266"/>
      <c r="O609" s="266"/>
      <c r="P609" s="266"/>
      <c r="Q609" s="266"/>
      <c r="R609" s="266"/>
      <c r="S609" s="266"/>
      <c r="T609" s="267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68" t="s">
        <v>221</v>
      </c>
      <c r="AU609" s="268" t="s">
        <v>84</v>
      </c>
      <c r="AV609" s="14" t="s">
        <v>84</v>
      </c>
      <c r="AW609" s="14" t="s">
        <v>31</v>
      </c>
      <c r="AX609" s="14" t="s">
        <v>74</v>
      </c>
      <c r="AY609" s="268" t="s">
        <v>211</v>
      </c>
    </row>
    <row r="610" spans="1:51" s="14" customFormat="1" ht="12">
      <c r="A610" s="14"/>
      <c r="B610" s="258"/>
      <c r="C610" s="259"/>
      <c r="D610" s="249" t="s">
        <v>221</v>
      </c>
      <c r="E610" s="260" t="s">
        <v>1</v>
      </c>
      <c r="F610" s="261" t="s">
        <v>379</v>
      </c>
      <c r="G610" s="259"/>
      <c r="H610" s="262">
        <v>7.48</v>
      </c>
      <c r="I610" s="263"/>
      <c r="J610" s="259"/>
      <c r="K610" s="259"/>
      <c r="L610" s="264"/>
      <c r="M610" s="265"/>
      <c r="N610" s="266"/>
      <c r="O610" s="266"/>
      <c r="P610" s="266"/>
      <c r="Q610" s="266"/>
      <c r="R610" s="266"/>
      <c r="S610" s="266"/>
      <c r="T610" s="267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8" t="s">
        <v>221</v>
      </c>
      <c r="AU610" s="268" t="s">
        <v>84</v>
      </c>
      <c r="AV610" s="14" t="s">
        <v>84</v>
      </c>
      <c r="AW610" s="14" t="s">
        <v>31</v>
      </c>
      <c r="AX610" s="14" t="s">
        <v>74</v>
      </c>
      <c r="AY610" s="268" t="s">
        <v>211</v>
      </c>
    </row>
    <row r="611" spans="1:51" s="13" customFormat="1" ht="12">
      <c r="A611" s="13"/>
      <c r="B611" s="247"/>
      <c r="C611" s="248"/>
      <c r="D611" s="249" t="s">
        <v>221</v>
      </c>
      <c r="E611" s="250" t="s">
        <v>1</v>
      </c>
      <c r="F611" s="251" t="s">
        <v>352</v>
      </c>
      <c r="G611" s="248"/>
      <c r="H611" s="250" t="s">
        <v>1</v>
      </c>
      <c r="I611" s="252"/>
      <c r="J611" s="248"/>
      <c r="K611" s="248"/>
      <c r="L611" s="253"/>
      <c r="M611" s="254"/>
      <c r="N611" s="255"/>
      <c r="O611" s="255"/>
      <c r="P611" s="255"/>
      <c r="Q611" s="255"/>
      <c r="R611" s="255"/>
      <c r="S611" s="255"/>
      <c r="T611" s="256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57" t="s">
        <v>221</v>
      </c>
      <c r="AU611" s="257" t="s">
        <v>84</v>
      </c>
      <c r="AV611" s="13" t="s">
        <v>82</v>
      </c>
      <c r="AW611" s="13" t="s">
        <v>31</v>
      </c>
      <c r="AX611" s="13" t="s">
        <v>74</v>
      </c>
      <c r="AY611" s="257" t="s">
        <v>211</v>
      </c>
    </row>
    <row r="612" spans="1:51" s="14" customFormat="1" ht="12">
      <c r="A612" s="14"/>
      <c r="B612" s="258"/>
      <c r="C612" s="259"/>
      <c r="D612" s="249" t="s">
        <v>221</v>
      </c>
      <c r="E612" s="260" t="s">
        <v>1</v>
      </c>
      <c r="F612" s="261" t="s">
        <v>380</v>
      </c>
      <c r="G612" s="259"/>
      <c r="H612" s="262">
        <v>14.518</v>
      </c>
      <c r="I612" s="263"/>
      <c r="J612" s="259"/>
      <c r="K612" s="259"/>
      <c r="L612" s="264"/>
      <c r="M612" s="265"/>
      <c r="N612" s="266"/>
      <c r="O612" s="266"/>
      <c r="P612" s="266"/>
      <c r="Q612" s="266"/>
      <c r="R612" s="266"/>
      <c r="S612" s="266"/>
      <c r="T612" s="267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8" t="s">
        <v>221</v>
      </c>
      <c r="AU612" s="268" t="s">
        <v>84</v>
      </c>
      <c r="AV612" s="14" t="s">
        <v>84</v>
      </c>
      <c r="AW612" s="14" t="s">
        <v>31</v>
      </c>
      <c r="AX612" s="14" t="s">
        <v>74</v>
      </c>
      <c r="AY612" s="268" t="s">
        <v>211</v>
      </c>
    </row>
    <row r="613" spans="1:51" s="14" customFormat="1" ht="12">
      <c r="A613" s="14"/>
      <c r="B613" s="258"/>
      <c r="C613" s="259"/>
      <c r="D613" s="249" t="s">
        <v>221</v>
      </c>
      <c r="E613" s="260" t="s">
        <v>1</v>
      </c>
      <c r="F613" s="261" t="s">
        <v>381</v>
      </c>
      <c r="G613" s="259"/>
      <c r="H613" s="262">
        <v>9.76</v>
      </c>
      <c r="I613" s="263"/>
      <c r="J613" s="259"/>
      <c r="K613" s="259"/>
      <c r="L613" s="264"/>
      <c r="M613" s="265"/>
      <c r="N613" s="266"/>
      <c r="O613" s="266"/>
      <c r="P613" s="266"/>
      <c r="Q613" s="266"/>
      <c r="R613" s="266"/>
      <c r="S613" s="266"/>
      <c r="T613" s="267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68" t="s">
        <v>221</v>
      </c>
      <c r="AU613" s="268" t="s">
        <v>84</v>
      </c>
      <c r="AV613" s="14" t="s">
        <v>84</v>
      </c>
      <c r="AW613" s="14" t="s">
        <v>31</v>
      </c>
      <c r="AX613" s="14" t="s">
        <v>74</v>
      </c>
      <c r="AY613" s="268" t="s">
        <v>211</v>
      </c>
    </row>
    <row r="614" spans="1:51" s="14" customFormat="1" ht="12">
      <c r="A614" s="14"/>
      <c r="B614" s="258"/>
      <c r="C614" s="259"/>
      <c r="D614" s="249" t="s">
        <v>221</v>
      </c>
      <c r="E614" s="260" t="s">
        <v>1</v>
      </c>
      <c r="F614" s="261" t="s">
        <v>382</v>
      </c>
      <c r="G614" s="259"/>
      <c r="H614" s="262">
        <v>7.16</v>
      </c>
      <c r="I614" s="263"/>
      <c r="J614" s="259"/>
      <c r="K614" s="259"/>
      <c r="L614" s="264"/>
      <c r="M614" s="265"/>
      <c r="N614" s="266"/>
      <c r="O614" s="266"/>
      <c r="P614" s="266"/>
      <c r="Q614" s="266"/>
      <c r="R614" s="266"/>
      <c r="S614" s="266"/>
      <c r="T614" s="267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8" t="s">
        <v>221</v>
      </c>
      <c r="AU614" s="268" t="s">
        <v>84</v>
      </c>
      <c r="AV614" s="14" t="s">
        <v>84</v>
      </c>
      <c r="AW614" s="14" t="s">
        <v>31</v>
      </c>
      <c r="AX614" s="14" t="s">
        <v>74</v>
      </c>
      <c r="AY614" s="268" t="s">
        <v>211</v>
      </c>
    </row>
    <row r="615" spans="1:51" s="14" customFormat="1" ht="12">
      <c r="A615" s="14"/>
      <c r="B615" s="258"/>
      <c r="C615" s="259"/>
      <c r="D615" s="249" t="s">
        <v>221</v>
      </c>
      <c r="E615" s="260" t="s">
        <v>1</v>
      </c>
      <c r="F615" s="261" t="s">
        <v>382</v>
      </c>
      <c r="G615" s="259"/>
      <c r="H615" s="262">
        <v>7.16</v>
      </c>
      <c r="I615" s="263"/>
      <c r="J615" s="259"/>
      <c r="K615" s="259"/>
      <c r="L615" s="264"/>
      <c r="M615" s="265"/>
      <c r="N615" s="266"/>
      <c r="O615" s="266"/>
      <c r="P615" s="266"/>
      <c r="Q615" s="266"/>
      <c r="R615" s="266"/>
      <c r="S615" s="266"/>
      <c r="T615" s="267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8" t="s">
        <v>221</v>
      </c>
      <c r="AU615" s="268" t="s">
        <v>84</v>
      </c>
      <c r="AV615" s="14" t="s">
        <v>84</v>
      </c>
      <c r="AW615" s="14" t="s">
        <v>31</v>
      </c>
      <c r="AX615" s="14" t="s">
        <v>74</v>
      </c>
      <c r="AY615" s="268" t="s">
        <v>211</v>
      </c>
    </row>
    <row r="616" spans="1:51" s="14" customFormat="1" ht="12">
      <c r="A616" s="14"/>
      <c r="B616" s="258"/>
      <c r="C616" s="259"/>
      <c r="D616" s="249" t="s">
        <v>221</v>
      </c>
      <c r="E616" s="260" t="s">
        <v>1</v>
      </c>
      <c r="F616" s="261" t="s">
        <v>383</v>
      </c>
      <c r="G616" s="259"/>
      <c r="H616" s="262">
        <v>12.6</v>
      </c>
      <c r="I616" s="263"/>
      <c r="J616" s="259"/>
      <c r="K616" s="259"/>
      <c r="L616" s="264"/>
      <c r="M616" s="265"/>
      <c r="N616" s="266"/>
      <c r="O616" s="266"/>
      <c r="P616" s="266"/>
      <c r="Q616" s="266"/>
      <c r="R616" s="266"/>
      <c r="S616" s="266"/>
      <c r="T616" s="267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8" t="s">
        <v>221</v>
      </c>
      <c r="AU616" s="268" t="s">
        <v>84</v>
      </c>
      <c r="AV616" s="14" t="s">
        <v>84</v>
      </c>
      <c r="AW616" s="14" t="s">
        <v>31</v>
      </c>
      <c r="AX616" s="14" t="s">
        <v>74</v>
      </c>
      <c r="AY616" s="268" t="s">
        <v>211</v>
      </c>
    </row>
    <row r="617" spans="1:51" s="14" customFormat="1" ht="12">
      <c r="A617" s="14"/>
      <c r="B617" s="258"/>
      <c r="C617" s="259"/>
      <c r="D617" s="249" t="s">
        <v>221</v>
      </c>
      <c r="E617" s="260" t="s">
        <v>1</v>
      </c>
      <c r="F617" s="261" t="s">
        <v>384</v>
      </c>
      <c r="G617" s="259"/>
      <c r="H617" s="262">
        <v>8</v>
      </c>
      <c r="I617" s="263"/>
      <c r="J617" s="259"/>
      <c r="K617" s="259"/>
      <c r="L617" s="264"/>
      <c r="M617" s="265"/>
      <c r="N617" s="266"/>
      <c r="O617" s="266"/>
      <c r="P617" s="266"/>
      <c r="Q617" s="266"/>
      <c r="R617" s="266"/>
      <c r="S617" s="266"/>
      <c r="T617" s="267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8" t="s">
        <v>221</v>
      </c>
      <c r="AU617" s="268" t="s">
        <v>84</v>
      </c>
      <c r="AV617" s="14" t="s">
        <v>84</v>
      </c>
      <c r="AW617" s="14" t="s">
        <v>31</v>
      </c>
      <c r="AX617" s="14" t="s">
        <v>74</v>
      </c>
      <c r="AY617" s="268" t="s">
        <v>211</v>
      </c>
    </row>
    <row r="618" spans="1:51" s="14" customFormat="1" ht="12">
      <c r="A618" s="14"/>
      <c r="B618" s="258"/>
      <c r="C618" s="259"/>
      <c r="D618" s="249" t="s">
        <v>221</v>
      </c>
      <c r="E618" s="260" t="s">
        <v>1</v>
      </c>
      <c r="F618" s="261" t="s">
        <v>385</v>
      </c>
      <c r="G618" s="259"/>
      <c r="H618" s="262">
        <v>8.64</v>
      </c>
      <c r="I618" s="263"/>
      <c r="J618" s="259"/>
      <c r="K618" s="259"/>
      <c r="L618" s="264"/>
      <c r="M618" s="265"/>
      <c r="N618" s="266"/>
      <c r="O618" s="266"/>
      <c r="P618" s="266"/>
      <c r="Q618" s="266"/>
      <c r="R618" s="266"/>
      <c r="S618" s="266"/>
      <c r="T618" s="267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8" t="s">
        <v>221</v>
      </c>
      <c r="AU618" s="268" t="s">
        <v>84</v>
      </c>
      <c r="AV618" s="14" t="s">
        <v>84</v>
      </c>
      <c r="AW618" s="14" t="s">
        <v>31</v>
      </c>
      <c r="AX618" s="14" t="s">
        <v>74</v>
      </c>
      <c r="AY618" s="268" t="s">
        <v>211</v>
      </c>
    </row>
    <row r="619" spans="1:51" s="13" customFormat="1" ht="12">
      <c r="A619" s="13"/>
      <c r="B619" s="247"/>
      <c r="C619" s="248"/>
      <c r="D619" s="249" t="s">
        <v>221</v>
      </c>
      <c r="E619" s="250" t="s">
        <v>1</v>
      </c>
      <c r="F619" s="251" t="s">
        <v>335</v>
      </c>
      <c r="G619" s="248"/>
      <c r="H619" s="250" t="s">
        <v>1</v>
      </c>
      <c r="I619" s="252"/>
      <c r="J619" s="248"/>
      <c r="K619" s="248"/>
      <c r="L619" s="253"/>
      <c r="M619" s="254"/>
      <c r="N619" s="255"/>
      <c r="O619" s="255"/>
      <c r="P619" s="255"/>
      <c r="Q619" s="255"/>
      <c r="R619" s="255"/>
      <c r="S619" s="255"/>
      <c r="T619" s="256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57" t="s">
        <v>221</v>
      </c>
      <c r="AU619" s="257" t="s">
        <v>84</v>
      </c>
      <c r="AV619" s="13" t="s">
        <v>82</v>
      </c>
      <c r="AW619" s="13" t="s">
        <v>31</v>
      </c>
      <c r="AX619" s="13" t="s">
        <v>74</v>
      </c>
      <c r="AY619" s="257" t="s">
        <v>211</v>
      </c>
    </row>
    <row r="620" spans="1:51" s="13" customFormat="1" ht="12">
      <c r="A620" s="13"/>
      <c r="B620" s="247"/>
      <c r="C620" s="248"/>
      <c r="D620" s="249" t="s">
        <v>221</v>
      </c>
      <c r="E620" s="250" t="s">
        <v>1</v>
      </c>
      <c r="F620" s="251" t="s">
        <v>359</v>
      </c>
      <c r="G620" s="248"/>
      <c r="H620" s="250" t="s">
        <v>1</v>
      </c>
      <c r="I620" s="252"/>
      <c r="J620" s="248"/>
      <c r="K620" s="248"/>
      <c r="L620" s="253"/>
      <c r="M620" s="254"/>
      <c r="N620" s="255"/>
      <c r="O620" s="255"/>
      <c r="P620" s="255"/>
      <c r="Q620" s="255"/>
      <c r="R620" s="255"/>
      <c r="S620" s="255"/>
      <c r="T620" s="256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7" t="s">
        <v>221</v>
      </c>
      <c r="AU620" s="257" t="s">
        <v>84</v>
      </c>
      <c r="AV620" s="13" t="s">
        <v>82</v>
      </c>
      <c r="AW620" s="13" t="s">
        <v>31</v>
      </c>
      <c r="AX620" s="13" t="s">
        <v>74</v>
      </c>
      <c r="AY620" s="257" t="s">
        <v>211</v>
      </c>
    </row>
    <row r="621" spans="1:51" s="14" customFormat="1" ht="12">
      <c r="A621" s="14"/>
      <c r="B621" s="258"/>
      <c r="C621" s="259"/>
      <c r="D621" s="249" t="s">
        <v>221</v>
      </c>
      <c r="E621" s="260" t="s">
        <v>1</v>
      </c>
      <c r="F621" s="261" t="s">
        <v>376</v>
      </c>
      <c r="G621" s="259"/>
      <c r="H621" s="262">
        <v>8.6</v>
      </c>
      <c r="I621" s="263"/>
      <c r="J621" s="259"/>
      <c r="K621" s="259"/>
      <c r="L621" s="264"/>
      <c r="M621" s="265"/>
      <c r="N621" s="266"/>
      <c r="O621" s="266"/>
      <c r="P621" s="266"/>
      <c r="Q621" s="266"/>
      <c r="R621" s="266"/>
      <c r="S621" s="266"/>
      <c r="T621" s="267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8" t="s">
        <v>221</v>
      </c>
      <c r="AU621" s="268" t="s">
        <v>84</v>
      </c>
      <c r="AV621" s="14" t="s">
        <v>84</v>
      </c>
      <c r="AW621" s="14" t="s">
        <v>31</v>
      </c>
      <c r="AX621" s="14" t="s">
        <v>74</v>
      </c>
      <c r="AY621" s="268" t="s">
        <v>211</v>
      </c>
    </row>
    <row r="622" spans="1:51" s="14" customFormat="1" ht="12">
      <c r="A622" s="14"/>
      <c r="B622" s="258"/>
      <c r="C622" s="259"/>
      <c r="D622" s="249" t="s">
        <v>221</v>
      </c>
      <c r="E622" s="260" t="s">
        <v>1</v>
      </c>
      <c r="F622" s="261" t="s">
        <v>377</v>
      </c>
      <c r="G622" s="259"/>
      <c r="H622" s="262">
        <v>22.678</v>
      </c>
      <c r="I622" s="263"/>
      <c r="J622" s="259"/>
      <c r="K622" s="259"/>
      <c r="L622" s="264"/>
      <c r="M622" s="265"/>
      <c r="N622" s="266"/>
      <c r="O622" s="266"/>
      <c r="P622" s="266"/>
      <c r="Q622" s="266"/>
      <c r="R622" s="266"/>
      <c r="S622" s="266"/>
      <c r="T622" s="267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68" t="s">
        <v>221</v>
      </c>
      <c r="AU622" s="268" t="s">
        <v>84</v>
      </c>
      <c r="AV622" s="14" t="s">
        <v>84</v>
      </c>
      <c r="AW622" s="14" t="s">
        <v>31</v>
      </c>
      <c r="AX622" s="14" t="s">
        <v>74</v>
      </c>
      <c r="AY622" s="268" t="s">
        <v>211</v>
      </c>
    </row>
    <row r="623" spans="1:51" s="14" customFormat="1" ht="12">
      <c r="A623" s="14"/>
      <c r="B623" s="258"/>
      <c r="C623" s="259"/>
      <c r="D623" s="249" t="s">
        <v>221</v>
      </c>
      <c r="E623" s="260" t="s">
        <v>1</v>
      </c>
      <c r="F623" s="261" t="s">
        <v>609</v>
      </c>
      <c r="G623" s="259"/>
      <c r="H623" s="262">
        <v>15.08</v>
      </c>
      <c r="I623" s="263"/>
      <c r="J623" s="259"/>
      <c r="K623" s="259"/>
      <c r="L623" s="264"/>
      <c r="M623" s="265"/>
      <c r="N623" s="266"/>
      <c r="O623" s="266"/>
      <c r="P623" s="266"/>
      <c r="Q623" s="266"/>
      <c r="R623" s="266"/>
      <c r="S623" s="266"/>
      <c r="T623" s="267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68" t="s">
        <v>221</v>
      </c>
      <c r="AU623" s="268" t="s">
        <v>84</v>
      </c>
      <c r="AV623" s="14" t="s">
        <v>84</v>
      </c>
      <c r="AW623" s="14" t="s">
        <v>31</v>
      </c>
      <c r="AX623" s="14" t="s">
        <v>74</v>
      </c>
      <c r="AY623" s="268" t="s">
        <v>211</v>
      </c>
    </row>
    <row r="624" spans="1:51" s="14" customFormat="1" ht="12">
      <c r="A624" s="14"/>
      <c r="B624" s="258"/>
      <c r="C624" s="259"/>
      <c r="D624" s="249" t="s">
        <v>221</v>
      </c>
      <c r="E624" s="260" t="s">
        <v>1</v>
      </c>
      <c r="F624" s="261" t="s">
        <v>379</v>
      </c>
      <c r="G624" s="259"/>
      <c r="H624" s="262">
        <v>7.48</v>
      </c>
      <c r="I624" s="263"/>
      <c r="J624" s="259"/>
      <c r="K624" s="259"/>
      <c r="L624" s="264"/>
      <c r="M624" s="265"/>
      <c r="N624" s="266"/>
      <c r="O624" s="266"/>
      <c r="P624" s="266"/>
      <c r="Q624" s="266"/>
      <c r="R624" s="266"/>
      <c r="S624" s="266"/>
      <c r="T624" s="267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68" t="s">
        <v>221</v>
      </c>
      <c r="AU624" s="268" t="s">
        <v>84</v>
      </c>
      <c r="AV624" s="14" t="s">
        <v>84</v>
      </c>
      <c r="AW624" s="14" t="s">
        <v>31</v>
      </c>
      <c r="AX624" s="14" t="s">
        <v>74</v>
      </c>
      <c r="AY624" s="268" t="s">
        <v>211</v>
      </c>
    </row>
    <row r="625" spans="1:51" s="13" customFormat="1" ht="12">
      <c r="A625" s="13"/>
      <c r="B625" s="247"/>
      <c r="C625" s="248"/>
      <c r="D625" s="249" t="s">
        <v>221</v>
      </c>
      <c r="E625" s="250" t="s">
        <v>1</v>
      </c>
      <c r="F625" s="251" t="s">
        <v>360</v>
      </c>
      <c r="G625" s="248"/>
      <c r="H625" s="250" t="s">
        <v>1</v>
      </c>
      <c r="I625" s="252"/>
      <c r="J625" s="248"/>
      <c r="K625" s="248"/>
      <c r="L625" s="253"/>
      <c r="M625" s="254"/>
      <c r="N625" s="255"/>
      <c r="O625" s="255"/>
      <c r="P625" s="255"/>
      <c r="Q625" s="255"/>
      <c r="R625" s="255"/>
      <c r="S625" s="255"/>
      <c r="T625" s="256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7" t="s">
        <v>221</v>
      </c>
      <c r="AU625" s="257" t="s">
        <v>84</v>
      </c>
      <c r="AV625" s="13" t="s">
        <v>82</v>
      </c>
      <c r="AW625" s="13" t="s">
        <v>31</v>
      </c>
      <c r="AX625" s="13" t="s">
        <v>74</v>
      </c>
      <c r="AY625" s="257" t="s">
        <v>211</v>
      </c>
    </row>
    <row r="626" spans="1:51" s="14" customFormat="1" ht="12">
      <c r="A626" s="14"/>
      <c r="B626" s="258"/>
      <c r="C626" s="259"/>
      <c r="D626" s="249" t="s">
        <v>221</v>
      </c>
      <c r="E626" s="260" t="s">
        <v>1</v>
      </c>
      <c r="F626" s="261" t="s">
        <v>380</v>
      </c>
      <c r="G626" s="259"/>
      <c r="H626" s="262">
        <v>14.518</v>
      </c>
      <c r="I626" s="263"/>
      <c r="J626" s="259"/>
      <c r="K626" s="259"/>
      <c r="L626" s="264"/>
      <c r="M626" s="265"/>
      <c r="N626" s="266"/>
      <c r="O626" s="266"/>
      <c r="P626" s="266"/>
      <c r="Q626" s="266"/>
      <c r="R626" s="266"/>
      <c r="S626" s="266"/>
      <c r="T626" s="267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8" t="s">
        <v>221</v>
      </c>
      <c r="AU626" s="268" t="s">
        <v>84</v>
      </c>
      <c r="AV626" s="14" t="s">
        <v>84</v>
      </c>
      <c r="AW626" s="14" t="s">
        <v>31</v>
      </c>
      <c r="AX626" s="14" t="s">
        <v>74</v>
      </c>
      <c r="AY626" s="268" t="s">
        <v>211</v>
      </c>
    </row>
    <row r="627" spans="1:51" s="14" customFormat="1" ht="12">
      <c r="A627" s="14"/>
      <c r="B627" s="258"/>
      <c r="C627" s="259"/>
      <c r="D627" s="249" t="s">
        <v>221</v>
      </c>
      <c r="E627" s="260" t="s">
        <v>1</v>
      </c>
      <c r="F627" s="261" t="s">
        <v>381</v>
      </c>
      <c r="G627" s="259"/>
      <c r="H627" s="262">
        <v>9.76</v>
      </c>
      <c r="I627" s="263"/>
      <c r="J627" s="259"/>
      <c r="K627" s="259"/>
      <c r="L627" s="264"/>
      <c r="M627" s="265"/>
      <c r="N627" s="266"/>
      <c r="O627" s="266"/>
      <c r="P627" s="266"/>
      <c r="Q627" s="266"/>
      <c r="R627" s="266"/>
      <c r="S627" s="266"/>
      <c r="T627" s="267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68" t="s">
        <v>221</v>
      </c>
      <c r="AU627" s="268" t="s">
        <v>84</v>
      </c>
      <c r="AV627" s="14" t="s">
        <v>84</v>
      </c>
      <c r="AW627" s="14" t="s">
        <v>31</v>
      </c>
      <c r="AX627" s="14" t="s">
        <v>74</v>
      </c>
      <c r="AY627" s="268" t="s">
        <v>211</v>
      </c>
    </row>
    <row r="628" spans="1:51" s="14" customFormat="1" ht="12">
      <c r="A628" s="14"/>
      <c r="B628" s="258"/>
      <c r="C628" s="259"/>
      <c r="D628" s="249" t="s">
        <v>221</v>
      </c>
      <c r="E628" s="260" t="s">
        <v>1</v>
      </c>
      <c r="F628" s="261" t="s">
        <v>382</v>
      </c>
      <c r="G628" s="259"/>
      <c r="H628" s="262">
        <v>7.16</v>
      </c>
      <c r="I628" s="263"/>
      <c r="J628" s="259"/>
      <c r="K628" s="259"/>
      <c r="L628" s="264"/>
      <c r="M628" s="265"/>
      <c r="N628" s="266"/>
      <c r="O628" s="266"/>
      <c r="P628" s="266"/>
      <c r="Q628" s="266"/>
      <c r="R628" s="266"/>
      <c r="S628" s="266"/>
      <c r="T628" s="267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68" t="s">
        <v>221</v>
      </c>
      <c r="AU628" s="268" t="s">
        <v>84</v>
      </c>
      <c r="AV628" s="14" t="s">
        <v>84</v>
      </c>
      <c r="AW628" s="14" t="s">
        <v>31</v>
      </c>
      <c r="AX628" s="14" t="s">
        <v>74</v>
      </c>
      <c r="AY628" s="268" t="s">
        <v>211</v>
      </c>
    </row>
    <row r="629" spans="1:51" s="14" customFormat="1" ht="12">
      <c r="A629" s="14"/>
      <c r="B629" s="258"/>
      <c r="C629" s="259"/>
      <c r="D629" s="249" t="s">
        <v>221</v>
      </c>
      <c r="E629" s="260" t="s">
        <v>1</v>
      </c>
      <c r="F629" s="261" t="s">
        <v>382</v>
      </c>
      <c r="G629" s="259"/>
      <c r="H629" s="262">
        <v>7.16</v>
      </c>
      <c r="I629" s="263"/>
      <c r="J629" s="259"/>
      <c r="K629" s="259"/>
      <c r="L629" s="264"/>
      <c r="M629" s="265"/>
      <c r="N629" s="266"/>
      <c r="O629" s="266"/>
      <c r="P629" s="266"/>
      <c r="Q629" s="266"/>
      <c r="R629" s="266"/>
      <c r="S629" s="266"/>
      <c r="T629" s="267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8" t="s">
        <v>221</v>
      </c>
      <c r="AU629" s="268" t="s">
        <v>84</v>
      </c>
      <c r="AV629" s="14" t="s">
        <v>84</v>
      </c>
      <c r="AW629" s="14" t="s">
        <v>31</v>
      </c>
      <c r="AX629" s="14" t="s">
        <v>74</v>
      </c>
      <c r="AY629" s="268" t="s">
        <v>211</v>
      </c>
    </row>
    <row r="630" spans="1:51" s="14" customFormat="1" ht="12">
      <c r="A630" s="14"/>
      <c r="B630" s="258"/>
      <c r="C630" s="259"/>
      <c r="D630" s="249" t="s">
        <v>221</v>
      </c>
      <c r="E630" s="260" t="s">
        <v>1</v>
      </c>
      <c r="F630" s="261" t="s">
        <v>383</v>
      </c>
      <c r="G630" s="259"/>
      <c r="H630" s="262">
        <v>12.6</v>
      </c>
      <c r="I630" s="263"/>
      <c r="J630" s="259"/>
      <c r="K630" s="259"/>
      <c r="L630" s="264"/>
      <c r="M630" s="265"/>
      <c r="N630" s="266"/>
      <c r="O630" s="266"/>
      <c r="P630" s="266"/>
      <c r="Q630" s="266"/>
      <c r="R630" s="266"/>
      <c r="S630" s="266"/>
      <c r="T630" s="267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68" t="s">
        <v>221</v>
      </c>
      <c r="AU630" s="268" t="s">
        <v>84</v>
      </c>
      <c r="AV630" s="14" t="s">
        <v>84</v>
      </c>
      <c r="AW630" s="14" t="s">
        <v>31</v>
      </c>
      <c r="AX630" s="14" t="s">
        <v>74</v>
      </c>
      <c r="AY630" s="268" t="s">
        <v>211</v>
      </c>
    </row>
    <row r="631" spans="1:51" s="14" customFormat="1" ht="12">
      <c r="A631" s="14"/>
      <c r="B631" s="258"/>
      <c r="C631" s="259"/>
      <c r="D631" s="249" t="s">
        <v>221</v>
      </c>
      <c r="E631" s="260" t="s">
        <v>1</v>
      </c>
      <c r="F631" s="261" t="s">
        <v>384</v>
      </c>
      <c r="G631" s="259"/>
      <c r="H631" s="262">
        <v>8</v>
      </c>
      <c r="I631" s="263"/>
      <c r="J631" s="259"/>
      <c r="K631" s="259"/>
      <c r="L631" s="264"/>
      <c r="M631" s="265"/>
      <c r="N631" s="266"/>
      <c r="O631" s="266"/>
      <c r="P631" s="266"/>
      <c r="Q631" s="266"/>
      <c r="R631" s="266"/>
      <c r="S631" s="266"/>
      <c r="T631" s="267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68" t="s">
        <v>221</v>
      </c>
      <c r="AU631" s="268" t="s">
        <v>84</v>
      </c>
      <c r="AV631" s="14" t="s">
        <v>84</v>
      </c>
      <c r="AW631" s="14" t="s">
        <v>31</v>
      </c>
      <c r="AX631" s="14" t="s">
        <v>74</v>
      </c>
      <c r="AY631" s="268" t="s">
        <v>211</v>
      </c>
    </row>
    <row r="632" spans="1:51" s="14" customFormat="1" ht="12">
      <c r="A632" s="14"/>
      <c r="B632" s="258"/>
      <c r="C632" s="259"/>
      <c r="D632" s="249" t="s">
        <v>221</v>
      </c>
      <c r="E632" s="260" t="s">
        <v>1</v>
      </c>
      <c r="F632" s="261" t="s">
        <v>385</v>
      </c>
      <c r="G632" s="259"/>
      <c r="H632" s="262">
        <v>8.64</v>
      </c>
      <c r="I632" s="263"/>
      <c r="J632" s="259"/>
      <c r="K632" s="259"/>
      <c r="L632" s="264"/>
      <c r="M632" s="265"/>
      <c r="N632" s="266"/>
      <c r="O632" s="266"/>
      <c r="P632" s="266"/>
      <c r="Q632" s="266"/>
      <c r="R632" s="266"/>
      <c r="S632" s="266"/>
      <c r="T632" s="267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8" t="s">
        <v>221</v>
      </c>
      <c r="AU632" s="268" t="s">
        <v>84</v>
      </c>
      <c r="AV632" s="14" t="s">
        <v>84</v>
      </c>
      <c r="AW632" s="14" t="s">
        <v>31</v>
      </c>
      <c r="AX632" s="14" t="s">
        <v>74</v>
      </c>
      <c r="AY632" s="268" t="s">
        <v>211</v>
      </c>
    </row>
    <row r="633" spans="1:51" s="15" customFormat="1" ht="12">
      <c r="A633" s="15"/>
      <c r="B633" s="269"/>
      <c r="C633" s="270"/>
      <c r="D633" s="249" t="s">
        <v>221</v>
      </c>
      <c r="E633" s="271" t="s">
        <v>1</v>
      </c>
      <c r="F633" s="272" t="s">
        <v>225</v>
      </c>
      <c r="G633" s="270"/>
      <c r="H633" s="273">
        <v>340.612</v>
      </c>
      <c r="I633" s="274"/>
      <c r="J633" s="270"/>
      <c r="K633" s="270"/>
      <c r="L633" s="275"/>
      <c r="M633" s="276"/>
      <c r="N633" s="277"/>
      <c r="O633" s="277"/>
      <c r="P633" s="277"/>
      <c r="Q633" s="277"/>
      <c r="R633" s="277"/>
      <c r="S633" s="277"/>
      <c r="T633" s="278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79" t="s">
        <v>221</v>
      </c>
      <c r="AU633" s="279" t="s">
        <v>84</v>
      </c>
      <c r="AV633" s="15" t="s">
        <v>217</v>
      </c>
      <c r="AW633" s="15" t="s">
        <v>31</v>
      </c>
      <c r="AX633" s="15" t="s">
        <v>82</v>
      </c>
      <c r="AY633" s="279" t="s">
        <v>211</v>
      </c>
    </row>
    <row r="634" spans="1:63" s="12" customFormat="1" ht="22.8" customHeight="1">
      <c r="A634" s="12"/>
      <c r="B634" s="212"/>
      <c r="C634" s="213"/>
      <c r="D634" s="214" t="s">
        <v>73</v>
      </c>
      <c r="E634" s="226" t="s">
        <v>610</v>
      </c>
      <c r="F634" s="226" t="s">
        <v>611</v>
      </c>
      <c r="G634" s="213"/>
      <c r="H634" s="213"/>
      <c r="I634" s="216"/>
      <c r="J634" s="227">
        <f>BK634</f>
        <v>0</v>
      </c>
      <c r="K634" s="213"/>
      <c r="L634" s="218"/>
      <c r="M634" s="219"/>
      <c r="N634" s="220"/>
      <c r="O634" s="220"/>
      <c r="P634" s="221">
        <f>SUM(P635:P663)</f>
        <v>0</v>
      </c>
      <c r="Q634" s="220"/>
      <c r="R634" s="221">
        <f>SUM(R635:R663)</f>
        <v>0</v>
      </c>
      <c r="S634" s="220"/>
      <c r="T634" s="222">
        <f>SUM(T635:T663)</f>
        <v>0</v>
      </c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R634" s="223" t="s">
        <v>82</v>
      </c>
      <c r="AT634" s="224" t="s">
        <v>73</v>
      </c>
      <c r="AU634" s="224" t="s">
        <v>82</v>
      </c>
      <c r="AY634" s="223" t="s">
        <v>211</v>
      </c>
      <c r="BK634" s="225">
        <f>SUM(BK635:BK663)</f>
        <v>0</v>
      </c>
    </row>
    <row r="635" spans="1:65" s="2" customFormat="1" ht="24.15" customHeight="1">
      <c r="A635" s="38"/>
      <c r="B635" s="39"/>
      <c r="C635" s="228" t="s">
        <v>612</v>
      </c>
      <c r="D635" s="228" t="s">
        <v>213</v>
      </c>
      <c r="E635" s="229" t="s">
        <v>613</v>
      </c>
      <c r="F635" s="230" t="s">
        <v>614</v>
      </c>
      <c r="G635" s="231" t="s">
        <v>247</v>
      </c>
      <c r="H635" s="232">
        <v>69.841</v>
      </c>
      <c r="I635" s="233"/>
      <c r="J635" s="234">
        <f>ROUND(I635*H635,2)</f>
        <v>0</v>
      </c>
      <c r="K635" s="235"/>
      <c r="L635" s="44"/>
      <c r="M635" s="236" t="s">
        <v>1</v>
      </c>
      <c r="N635" s="237" t="s">
        <v>39</v>
      </c>
      <c r="O635" s="91"/>
      <c r="P635" s="238">
        <f>O635*H635</f>
        <v>0</v>
      </c>
      <c r="Q635" s="238">
        <v>0</v>
      </c>
      <c r="R635" s="238">
        <f>Q635*H635</f>
        <v>0</v>
      </c>
      <c r="S635" s="238">
        <v>0</v>
      </c>
      <c r="T635" s="239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40" t="s">
        <v>217</v>
      </c>
      <c r="AT635" s="240" t="s">
        <v>213</v>
      </c>
      <c r="AU635" s="240" t="s">
        <v>84</v>
      </c>
      <c r="AY635" s="17" t="s">
        <v>211</v>
      </c>
      <c r="BE635" s="241">
        <f>IF(N635="základní",J635,0)</f>
        <v>0</v>
      </c>
      <c r="BF635" s="241">
        <f>IF(N635="snížená",J635,0)</f>
        <v>0</v>
      </c>
      <c r="BG635" s="241">
        <f>IF(N635="zákl. přenesená",J635,0)</f>
        <v>0</v>
      </c>
      <c r="BH635" s="241">
        <f>IF(N635="sníž. přenesená",J635,0)</f>
        <v>0</v>
      </c>
      <c r="BI635" s="241">
        <f>IF(N635="nulová",J635,0)</f>
        <v>0</v>
      </c>
      <c r="BJ635" s="17" t="s">
        <v>82</v>
      </c>
      <c r="BK635" s="241">
        <f>ROUND(I635*H635,2)</f>
        <v>0</v>
      </c>
      <c r="BL635" s="17" t="s">
        <v>217</v>
      </c>
      <c r="BM635" s="240" t="s">
        <v>615</v>
      </c>
    </row>
    <row r="636" spans="1:65" s="2" customFormat="1" ht="24.15" customHeight="1">
      <c r="A636" s="38"/>
      <c r="B636" s="39"/>
      <c r="C636" s="228" t="s">
        <v>616</v>
      </c>
      <c r="D636" s="228" t="s">
        <v>213</v>
      </c>
      <c r="E636" s="229" t="s">
        <v>617</v>
      </c>
      <c r="F636" s="230" t="s">
        <v>618</v>
      </c>
      <c r="G636" s="231" t="s">
        <v>247</v>
      </c>
      <c r="H636" s="232">
        <v>69.841</v>
      </c>
      <c r="I636" s="233"/>
      <c r="J636" s="234">
        <f>ROUND(I636*H636,2)</f>
        <v>0</v>
      </c>
      <c r="K636" s="235"/>
      <c r="L636" s="44"/>
      <c r="M636" s="236" t="s">
        <v>1</v>
      </c>
      <c r="N636" s="237" t="s">
        <v>39</v>
      </c>
      <c r="O636" s="91"/>
      <c r="P636" s="238">
        <f>O636*H636</f>
        <v>0</v>
      </c>
      <c r="Q636" s="238">
        <v>0</v>
      </c>
      <c r="R636" s="238">
        <f>Q636*H636</f>
        <v>0</v>
      </c>
      <c r="S636" s="238">
        <v>0</v>
      </c>
      <c r="T636" s="239">
        <f>S636*H636</f>
        <v>0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40" t="s">
        <v>217</v>
      </c>
      <c r="AT636" s="240" t="s">
        <v>213</v>
      </c>
      <c r="AU636" s="240" t="s">
        <v>84</v>
      </c>
      <c r="AY636" s="17" t="s">
        <v>211</v>
      </c>
      <c r="BE636" s="241">
        <f>IF(N636="základní",J636,0)</f>
        <v>0</v>
      </c>
      <c r="BF636" s="241">
        <f>IF(N636="snížená",J636,0)</f>
        <v>0</v>
      </c>
      <c r="BG636" s="241">
        <f>IF(N636="zákl. přenesená",J636,0)</f>
        <v>0</v>
      </c>
      <c r="BH636" s="241">
        <f>IF(N636="sníž. přenesená",J636,0)</f>
        <v>0</v>
      </c>
      <c r="BI636" s="241">
        <f>IF(N636="nulová",J636,0)</f>
        <v>0</v>
      </c>
      <c r="BJ636" s="17" t="s">
        <v>82</v>
      </c>
      <c r="BK636" s="241">
        <f>ROUND(I636*H636,2)</f>
        <v>0</v>
      </c>
      <c r="BL636" s="17" t="s">
        <v>217</v>
      </c>
      <c r="BM636" s="240" t="s">
        <v>619</v>
      </c>
    </row>
    <row r="637" spans="1:65" s="2" customFormat="1" ht="24.15" customHeight="1">
      <c r="A637" s="38"/>
      <c r="B637" s="39"/>
      <c r="C637" s="228" t="s">
        <v>620</v>
      </c>
      <c r="D637" s="228" t="s">
        <v>213</v>
      </c>
      <c r="E637" s="229" t="s">
        <v>621</v>
      </c>
      <c r="F637" s="230" t="s">
        <v>622</v>
      </c>
      <c r="G637" s="231" t="s">
        <v>247</v>
      </c>
      <c r="H637" s="232">
        <v>768.251</v>
      </c>
      <c r="I637" s="233"/>
      <c r="J637" s="234">
        <f>ROUND(I637*H637,2)</f>
        <v>0</v>
      </c>
      <c r="K637" s="235"/>
      <c r="L637" s="44"/>
      <c r="M637" s="236" t="s">
        <v>1</v>
      </c>
      <c r="N637" s="237" t="s">
        <v>39</v>
      </c>
      <c r="O637" s="91"/>
      <c r="P637" s="238">
        <f>O637*H637</f>
        <v>0</v>
      </c>
      <c r="Q637" s="238">
        <v>0</v>
      </c>
      <c r="R637" s="238">
        <f>Q637*H637</f>
        <v>0</v>
      </c>
      <c r="S637" s="238">
        <v>0</v>
      </c>
      <c r="T637" s="239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40" t="s">
        <v>217</v>
      </c>
      <c r="AT637" s="240" t="s">
        <v>213</v>
      </c>
      <c r="AU637" s="240" t="s">
        <v>84</v>
      </c>
      <c r="AY637" s="17" t="s">
        <v>211</v>
      </c>
      <c r="BE637" s="241">
        <f>IF(N637="základní",J637,0)</f>
        <v>0</v>
      </c>
      <c r="BF637" s="241">
        <f>IF(N637="snížená",J637,0)</f>
        <v>0</v>
      </c>
      <c r="BG637" s="241">
        <f>IF(N637="zákl. přenesená",J637,0)</f>
        <v>0</v>
      </c>
      <c r="BH637" s="241">
        <f>IF(N637="sníž. přenesená",J637,0)</f>
        <v>0</v>
      </c>
      <c r="BI637" s="241">
        <f>IF(N637="nulová",J637,0)</f>
        <v>0</v>
      </c>
      <c r="BJ637" s="17" t="s">
        <v>82</v>
      </c>
      <c r="BK637" s="241">
        <f>ROUND(I637*H637,2)</f>
        <v>0</v>
      </c>
      <c r="BL637" s="17" t="s">
        <v>217</v>
      </c>
      <c r="BM637" s="240" t="s">
        <v>623</v>
      </c>
    </row>
    <row r="638" spans="1:51" s="14" customFormat="1" ht="12">
      <c r="A638" s="14"/>
      <c r="B638" s="258"/>
      <c r="C638" s="259"/>
      <c r="D638" s="249" t="s">
        <v>221</v>
      </c>
      <c r="E638" s="260" t="s">
        <v>1</v>
      </c>
      <c r="F638" s="261" t="s">
        <v>624</v>
      </c>
      <c r="G638" s="259"/>
      <c r="H638" s="262">
        <v>768.251</v>
      </c>
      <c r="I638" s="263"/>
      <c r="J638" s="259"/>
      <c r="K638" s="259"/>
      <c r="L638" s="264"/>
      <c r="M638" s="265"/>
      <c r="N638" s="266"/>
      <c r="O638" s="266"/>
      <c r="P638" s="266"/>
      <c r="Q638" s="266"/>
      <c r="R638" s="266"/>
      <c r="S638" s="266"/>
      <c r="T638" s="267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8" t="s">
        <v>221</v>
      </c>
      <c r="AU638" s="268" t="s">
        <v>84</v>
      </c>
      <c r="AV638" s="14" t="s">
        <v>84</v>
      </c>
      <c r="AW638" s="14" t="s">
        <v>31</v>
      </c>
      <c r="AX638" s="14" t="s">
        <v>82</v>
      </c>
      <c r="AY638" s="268" t="s">
        <v>211</v>
      </c>
    </row>
    <row r="639" spans="1:65" s="2" customFormat="1" ht="37.8" customHeight="1">
      <c r="A639" s="38"/>
      <c r="B639" s="39"/>
      <c r="C639" s="228" t="s">
        <v>625</v>
      </c>
      <c r="D639" s="228" t="s">
        <v>213</v>
      </c>
      <c r="E639" s="229" t="s">
        <v>626</v>
      </c>
      <c r="F639" s="230" t="s">
        <v>627</v>
      </c>
      <c r="G639" s="231" t="s">
        <v>247</v>
      </c>
      <c r="H639" s="232">
        <v>19.992</v>
      </c>
      <c r="I639" s="233"/>
      <c r="J639" s="234">
        <f>ROUND(I639*H639,2)</f>
        <v>0</v>
      </c>
      <c r="K639" s="235"/>
      <c r="L639" s="44"/>
      <c r="M639" s="236" t="s">
        <v>1</v>
      </c>
      <c r="N639" s="237" t="s">
        <v>39</v>
      </c>
      <c r="O639" s="91"/>
      <c r="P639" s="238">
        <f>O639*H639</f>
        <v>0</v>
      </c>
      <c r="Q639" s="238">
        <v>0</v>
      </c>
      <c r="R639" s="238">
        <f>Q639*H639</f>
        <v>0</v>
      </c>
      <c r="S639" s="238">
        <v>0</v>
      </c>
      <c r="T639" s="239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40" t="s">
        <v>217</v>
      </c>
      <c r="AT639" s="240" t="s">
        <v>213</v>
      </c>
      <c r="AU639" s="240" t="s">
        <v>84</v>
      </c>
      <c r="AY639" s="17" t="s">
        <v>211</v>
      </c>
      <c r="BE639" s="241">
        <f>IF(N639="základní",J639,0)</f>
        <v>0</v>
      </c>
      <c r="BF639" s="241">
        <f>IF(N639="snížená",J639,0)</f>
        <v>0</v>
      </c>
      <c r="BG639" s="241">
        <f>IF(N639="zákl. přenesená",J639,0)</f>
        <v>0</v>
      </c>
      <c r="BH639" s="241">
        <f>IF(N639="sníž. přenesená",J639,0)</f>
        <v>0</v>
      </c>
      <c r="BI639" s="241">
        <f>IF(N639="nulová",J639,0)</f>
        <v>0</v>
      </c>
      <c r="BJ639" s="17" t="s">
        <v>82</v>
      </c>
      <c r="BK639" s="241">
        <f>ROUND(I639*H639,2)</f>
        <v>0</v>
      </c>
      <c r="BL639" s="17" t="s">
        <v>217</v>
      </c>
      <c r="BM639" s="240" t="s">
        <v>628</v>
      </c>
    </row>
    <row r="640" spans="1:47" s="2" customFormat="1" ht="12">
      <c r="A640" s="38"/>
      <c r="B640" s="39"/>
      <c r="C640" s="40"/>
      <c r="D640" s="242" t="s">
        <v>219</v>
      </c>
      <c r="E640" s="40"/>
      <c r="F640" s="243" t="s">
        <v>629</v>
      </c>
      <c r="G640" s="40"/>
      <c r="H640" s="40"/>
      <c r="I640" s="244"/>
      <c r="J640" s="40"/>
      <c r="K640" s="40"/>
      <c r="L640" s="44"/>
      <c r="M640" s="245"/>
      <c r="N640" s="246"/>
      <c r="O640" s="91"/>
      <c r="P640" s="91"/>
      <c r="Q640" s="91"/>
      <c r="R640" s="91"/>
      <c r="S640" s="91"/>
      <c r="T640" s="92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T640" s="17" t="s">
        <v>219</v>
      </c>
      <c r="AU640" s="17" t="s">
        <v>84</v>
      </c>
    </row>
    <row r="641" spans="1:51" s="14" customFormat="1" ht="12">
      <c r="A641" s="14"/>
      <c r="B641" s="258"/>
      <c r="C641" s="259"/>
      <c r="D641" s="249" t="s">
        <v>221</v>
      </c>
      <c r="E641" s="260" t="s">
        <v>1</v>
      </c>
      <c r="F641" s="261" t="s">
        <v>630</v>
      </c>
      <c r="G641" s="259"/>
      <c r="H641" s="262">
        <v>19.992</v>
      </c>
      <c r="I641" s="263"/>
      <c r="J641" s="259"/>
      <c r="K641" s="259"/>
      <c r="L641" s="264"/>
      <c r="M641" s="265"/>
      <c r="N641" s="266"/>
      <c r="O641" s="266"/>
      <c r="P641" s="266"/>
      <c r="Q641" s="266"/>
      <c r="R641" s="266"/>
      <c r="S641" s="266"/>
      <c r="T641" s="267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68" t="s">
        <v>221</v>
      </c>
      <c r="AU641" s="268" t="s">
        <v>84</v>
      </c>
      <c r="AV641" s="14" t="s">
        <v>84</v>
      </c>
      <c r="AW641" s="14" t="s">
        <v>31</v>
      </c>
      <c r="AX641" s="14" t="s">
        <v>74</v>
      </c>
      <c r="AY641" s="268" t="s">
        <v>211</v>
      </c>
    </row>
    <row r="642" spans="1:51" s="15" customFormat="1" ht="12">
      <c r="A642" s="15"/>
      <c r="B642" s="269"/>
      <c r="C642" s="270"/>
      <c r="D642" s="249" t="s">
        <v>221</v>
      </c>
      <c r="E642" s="271" t="s">
        <v>1</v>
      </c>
      <c r="F642" s="272" t="s">
        <v>225</v>
      </c>
      <c r="G642" s="270"/>
      <c r="H642" s="273">
        <v>19.992</v>
      </c>
      <c r="I642" s="274"/>
      <c r="J642" s="270"/>
      <c r="K642" s="270"/>
      <c r="L642" s="275"/>
      <c r="M642" s="276"/>
      <c r="N642" s="277"/>
      <c r="O642" s="277"/>
      <c r="P642" s="277"/>
      <c r="Q642" s="277"/>
      <c r="R642" s="277"/>
      <c r="S642" s="277"/>
      <c r="T642" s="278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T642" s="279" t="s">
        <v>221</v>
      </c>
      <c r="AU642" s="279" t="s">
        <v>84</v>
      </c>
      <c r="AV642" s="15" t="s">
        <v>217</v>
      </c>
      <c r="AW642" s="15" t="s">
        <v>31</v>
      </c>
      <c r="AX642" s="15" t="s">
        <v>82</v>
      </c>
      <c r="AY642" s="279" t="s">
        <v>211</v>
      </c>
    </row>
    <row r="643" spans="1:65" s="2" customFormat="1" ht="33" customHeight="1">
      <c r="A643" s="38"/>
      <c r="B643" s="39"/>
      <c r="C643" s="228" t="s">
        <v>631</v>
      </c>
      <c r="D643" s="228" t="s">
        <v>213</v>
      </c>
      <c r="E643" s="229" t="s">
        <v>632</v>
      </c>
      <c r="F643" s="230" t="s">
        <v>633</v>
      </c>
      <c r="G643" s="231" t="s">
        <v>247</v>
      </c>
      <c r="H643" s="232">
        <v>15.973</v>
      </c>
      <c r="I643" s="233"/>
      <c r="J643" s="234">
        <f>ROUND(I643*H643,2)</f>
        <v>0</v>
      </c>
      <c r="K643" s="235"/>
      <c r="L643" s="44"/>
      <c r="M643" s="236" t="s">
        <v>1</v>
      </c>
      <c r="N643" s="237" t="s">
        <v>39</v>
      </c>
      <c r="O643" s="91"/>
      <c r="P643" s="238">
        <f>O643*H643</f>
        <v>0</v>
      </c>
      <c r="Q643" s="238">
        <v>0</v>
      </c>
      <c r="R643" s="238">
        <f>Q643*H643</f>
        <v>0</v>
      </c>
      <c r="S643" s="238">
        <v>0</v>
      </c>
      <c r="T643" s="239">
        <f>S643*H643</f>
        <v>0</v>
      </c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R643" s="240" t="s">
        <v>217</v>
      </c>
      <c r="AT643" s="240" t="s">
        <v>213</v>
      </c>
      <c r="AU643" s="240" t="s">
        <v>84</v>
      </c>
      <c r="AY643" s="17" t="s">
        <v>211</v>
      </c>
      <c r="BE643" s="241">
        <f>IF(N643="základní",J643,0)</f>
        <v>0</v>
      </c>
      <c r="BF643" s="241">
        <f>IF(N643="snížená",J643,0)</f>
        <v>0</v>
      </c>
      <c r="BG643" s="241">
        <f>IF(N643="zákl. přenesená",J643,0)</f>
        <v>0</v>
      </c>
      <c r="BH643" s="241">
        <f>IF(N643="sníž. přenesená",J643,0)</f>
        <v>0</v>
      </c>
      <c r="BI643" s="241">
        <f>IF(N643="nulová",J643,0)</f>
        <v>0</v>
      </c>
      <c r="BJ643" s="17" t="s">
        <v>82</v>
      </c>
      <c r="BK643" s="241">
        <f>ROUND(I643*H643,2)</f>
        <v>0</v>
      </c>
      <c r="BL643" s="17" t="s">
        <v>217</v>
      </c>
      <c r="BM643" s="240" t="s">
        <v>634</v>
      </c>
    </row>
    <row r="644" spans="1:47" s="2" customFormat="1" ht="12">
      <c r="A644" s="38"/>
      <c r="B644" s="39"/>
      <c r="C644" s="40"/>
      <c r="D644" s="242" t="s">
        <v>219</v>
      </c>
      <c r="E644" s="40"/>
      <c r="F644" s="243" t="s">
        <v>635</v>
      </c>
      <c r="G644" s="40"/>
      <c r="H644" s="40"/>
      <c r="I644" s="244"/>
      <c r="J644" s="40"/>
      <c r="K644" s="40"/>
      <c r="L644" s="44"/>
      <c r="M644" s="245"/>
      <c r="N644" s="246"/>
      <c r="O644" s="91"/>
      <c r="P644" s="91"/>
      <c r="Q644" s="91"/>
      <c r="R644" s="91"/>
      <c r="S644" s="91"/>
      <c r="T644" s="92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T644" s="17" t="s">
        <v>219</v>
      </c>
      <c r="AU644" s="17" t="s">
        <v>84</v>
      </c>
    </row>
    <row r="645" spans="1:51" s="14" customFormat="1" ht="12">
      <c r="A645" s="14"/>
      <c r="B645" s="258"/>
      <c r="C645" s="259"/>
      <c r="D645" s="249" t="s">
        <v>221</v>
      </c>
      <c r="E645" s="260" t="s">
        <v>1</v>
      </c>
      <c r="F645" s="261" t="s">
        <v>636</v>
      </c>
      <c r="G645" s="259"/>
      <c r="H645" s="262">
        <v>15.973</v>
      </c>
      <c r="I645" s="263"/>
      <c r="J645" s="259"/>
      <c r="K645" s="259"/>
      <c r="L645" s="264"/>
      <c r="M645" s="265"/>
      <c r="N645" s="266"/>
      <c r="O645" s="266"/>
      <c r="P645" s="266"/>
      <c r="Q645" s="266"/>
      <c r="R645" s="266"/>
      <c r="S645" s="266"/>
      <c r="T645" s="267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8" t="s">
        <v>221</v>
      </c>
      <c r="AU645" s="268" t="s">
        <v>84</v>
      </c>
      <c r="AV645" s="14" t="s">
        <v>84</v>
      </c>
      <c r="AW645" s="14" t="s">
        <v>31</v>
      </c>
      <c r="AX645" s="14" t="s">
        <v>74</v>
      </c>
      <c r="AY645" s="268" t="s">
        <v>211</v>
      </c>
    </row>
    <row r="646" spans="1:51" s="15" customFormat="1" ht="12">
      <c r="A646" s="15"/>
      <c r="B646" s="269"/>
      <c r="C646" s="270"/>
      <c r="D646" s="249" t="s">
        <v>221</v>
      </c>
      <c r="E646" s="271" t="s">
        <v>1</v>
      </c>
      <c r="F646" s="272" t="s">
        <v>225</v>
      </c>
      <c r="G646" s="270"/>
      <c r="H646" s="273">
        <v>15.973</v>
      </c>
      <c r="I646" s="274"/>
      <c r="J646" s="270"/>
      <c r="K646" s="270"/>
      <c r="L646" s="275"/>
      <c r="M646" s="276"/>
      <c r="N646" s="277"/>
      <c r="O646" s="277"/>
      <c r="P646" s="277"/>
      <c r="Q646" s="277"/>
      <c r="R646" s="277"/>
      <c r="S646" s="277"/>
      <c r="T646" s="278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79" t="s">
        <v>221</v>
      </c>
      <c r="AU646" s="279" t="s">
        <v>84</v>
      </c>
      <c r="AV646" s="15" t="s">
        <v>217</v>
      </c>
      <c r="AW646" s="15" t="s">
        <v>31</v>
      </c>
      <c r="AX646" s="15" t="s">
        <v>82</v>
      </c>
      <c r="AY646" s="279" t="s">
        <v>211</v>
      </c>
    </row>
    <row r="647" spans="1:65" s="2" customFormat="1" ht="37.8" customHeight="1">
      <c r="A647" s="38"/>
      <c r="B647" s="39"/>
      <c r="C647" s="228" t="s">
        <v>637</v>
      </c>
      <c r="D647" s="228" t="s">
        <v>213</v>
      </c>
      <c r="E647" s="229" t="s">
        <v>638</v>
      </c>
      <c r="F647" s="230" t="s">
        <v>639</v>
      </c>
      <c r="G647" s="231" t="s">
        <v>247</v>
      </c>
      <c r="H647" s="232">
        <v>32.304</v>
      </c>
      <c r="I647" s="233"/>
      <c r="J647" s="234">
        <f>ROUND(I647*H647,2)</f>
        <v>0</v>
      </c>
      <c r="K647" s="235"/>
      <c r="L647" s="44"/>
      <c r="M647" s="236" t="s">
        <v>1</v>
      </c>
      <c r="N647" s="237" t="s">
        <v>39</v>
      </c>
      <c r="O647" s="91"/>
      <c r="P647" s="238">
        <f>O647*H647</f>
        <v>0</v>
      </c>
      <c r="Q647" s="238">
        <v>0</v>
      </c>
      <c r="R647" s="238">
        <f>Q647*H647</f>
        <v>0</v>
      </c>
      <c r="S647" s="238">
        <v>0</v>
      </c>
      <c r="T647" s="239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40" t="s">
        <v>217</v>
      </c>
      <c r="AT647" s="240" t="s">
        <v>213</v>
      </c>
      <c r="AU647" s="240" t="s">
        <v>84</v>
      </c>
      <c r="AY647" s="17" t="s">
        <v>211</v>
      </c>
      <c r="BE647" s="241">
        <f>IF(N647="základní",J647,0)</f>
        <v>0</v>
      </c>
      <c r="BF647" s="241">
        <f>IF(N647="snížená",J647,0)</f>
        <v>0</v>
      </c>
      <c r="BG647" s="241">
        <f>IF(N647="zákl. přenesená",J647,0)</f>
        <v>0</v>
      </c>
      <c r="BH647" s="241">
        <f>IF(N647="sníž. přenesená",J647,0)</f>
        <v>0</v>
      </c>
      <c r="BI647" s="241">
        <f>IF(N647="nulová",J647,0)</f>
        <v>0</v>
      </c>
      <c r="BJ647" s="17" t="s">
        <v>82</v>
      </c>
      <c r="BK647" s="241">
        <f>ROUND(I647*H647,2)</f>
        <v>0</v>
      </c>
      <c r="BL647" s="17" t="s">
        <v>217</v>
      </c>
      <c r="BM647" s="240" t="s">
        <v>640</v>
      </c>
    </row>
    <row r="648" spans="1:47" s="2" customFormat="1" ht="12">
      <c r="A648" s="38"/>
      <c r="B648" s="39"/>
      <c r="C648" s="40"/>
      <c r="D648" s="242" t="s">
        <v>219</v>
      </c>
      <c r="E648" s="40"/>
      <c r="F648" s="243" t="s">
        <v>641</v>
      </c>
      <c r="G648" s="40"/>
      <c r="H648" s="40"/>
      <c r="I648" s="244"/>
      <c r="J648" s="40"/>
      <c r="K648" s="40"/>
      <c r="L648" s="44"/>
      <c r="M648" s="245"/>
      <c r="N648" s="246"/>
      <c r="O648" s="91"/>
      <c r="P648" s="91"/>
      <c r="Q648" s="91"/>
      <c r="R648" s="91"/>
      <c r="S648" s="91"/>
      <c r="T648" s="92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T648" s="17" t="s">
        <v>219</v>
      </c>
      <c r="AU648" s="17" t="s">
        <v>84</v>
      </c>
    </row>
    <row r="649" spans="1:51" s="14" customFormat="1" ht="12">
      <c r="A649" s="14"/>
      <c r="B649" s="258"/>
      <c r="C649" s="259"/>
      <c r="D649" s="249" t="s">
        <v>221</v>
      </c>
      <c r="E649" s="260" t="s">
        <v>1</v>
      </c>
      <c r="F649" s="261" t="s">
        <v>642</v>
      </c>
      <c r="G649" s="259"/>
      <c r="H649" s="262">
        <v>32.304</v>
      </c>
      <c r="I649" s="263"/>
      <c r="J649" s="259"/>
      <c r="K649" s="259"/>
      <c r="L649" s="264"/>
      <c r="M649" s="265"/>
      <c r="N649" s="266"/>
      <c r="O649" s="266"/>
      <c r="P649" s="266"/>
      <c r="Q649" s="266"/>
      <c r="R649" s="266"/>
      <c r="S649" s="266"/>
      <c r="T649" s="267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8" t="s">
        <v>221</v>
      </c>
      <c r="AU649" s="268" t="s">
        <v>84</v>
      </c>
      <c r="AV649" s="14" t="s">
        <v>84</v>
      </c>
      <c r="AW649" s="14" t="s">
        <v>31</v>
      </c>
      <c r="AX649" s="14" t="s">
        <v>74</v>
      </c>
      <c r="AY649" s="268" t="s">
        <v>211</v>
      </c>
    </row>
    <row r="650" spans="1:51" s="15" customFormat="1" ht="12">
      <c r="A650" s="15"/>
      <c r="B650" s="269"/>
      <c r="C650" s="270"/>
      <c r="D650" s="249" t="s">
        <v>221</v>
      </c>
      <c r="E650" s="271" t="s">
        <v>1</v>
      </c>
      <c r="F650" s="272" t="s">
        <v>225</v>
      </c>
      <c r="G650" s="270"/>
      <c r="H650" s="273">
        <v>32.304</v>
      </c>
      <c r="I650" s="274"/>
      <c r="J650" s="270"/>
      <c r="K650" s="270"/>
      <c r="L650" s="275"/>
      <c r="M650" s="276"/>
      <c r="N650" s="277"/>
      <c r="O650" s="277"/>
      <c r="P650" s="277"/>
      <c r="Q650" s="277"/>
      <c r="R650" s="277"/>
      <c r="S650" s="277"/>
      <c r="T650" s="278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79" t="s">
        <v>221</v>
      </c>
      <c r="AU650" s="279" t="s">
        <v>84</v>
      </c>
      <c r="AV650" s="15" t="s">
        <v>217</v>
      </c>
      <c r="AW650" s="15" t="s">
        <v>31</v>
      </c>
      <c r="AX650" s="15" t="s">
        <v>82</v>
      </c>
      <c r="AY650" s="279" t="s">
        <v>211</v>
      </c>
    </row>
    <row r="651" spans="1:65" s="2" customFormat="1" ht="33" customHeight="1">
      <c r="A651" s="38"/>
      <c r="B651" s="39"/>
      <c r="C651" s="228" t="s">
        <v>643</v>
      </c>
      <c r="D651" s="228" t="s">
        <v>213</v>
      </c>
      <c r="E651" s="229" t="s">
        <v>644</v>
      </c>
      <c r="F651" s="230" t="s">
        <v>645</v>
      </c>
      <c r="G651" s="231" t="s">
        <v>247</v>
      </c>
      <c r="H651" s="232">
        <v>0.472</v>
      </c>
      <c r="I651" s="233"/>
      <c r="J651" s="234">
        <f>ROUND(I651*H651,2)</f>
        <v>0</v>
      </c>
      <c r="K651" s="235"/>
      <c r="L651" s="44"/>
      <c r="M651" s="236" t="s">
        <v>1</v>
      </c>
      <c r="N651" s="237" t="s">
        <v>39</v>
      </c>
      <c r="O651" s="91"/>
      <c r="P651" s="238">
        <f>O651*H651</f>
        <v>0</v>
      </c>
      <c r="Q651" s="238">
        <v>0</v>
      </c>
      <c r="R651" s="238">
        <f>Q651*H651</f>
        <v>0</v>
      </c>
      <c r="S651" s="238">
        <v>0</v>
      </c>
      <c r="T651" s="239">
        <f>S651*H651</f>
        <v>0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240" t="s">
        <v>217</v>
      </c>
      <c r="AT651" s="240" t="s">
        <v>213</v>
      </c>
      <c r="AU651" s="240" t="s">
        <v>84</v>
      </c>
      <c r="AY651" s="17" t="s">
        <v>211</v>
      </c>
      <c r="BE651" s="241">
        <f>IF(N651="základní",J651,0)</f>
        <v>0</v>
      </c>
      <c r="BF651" s="241">
        <f>IF(N651="snížená",J651,0)</f>
        <v>0</v>
      </c>
      <c r="BG651" s="241">
        <f>IF(N651="zákl. přenesená",J651,0)</f>
        <v>0</v>
      </c>
      <c r="BH651" s="241">
        <f>IF(N651="sníž. přenesená",J651,0)</f>
        <v>0</v>
      </c>
      <c r="BI651" s="241">
        <f>IF(N651="nulová",J651,0)</f>
        <v>0</v>
      </c>
      <c r="BJ651" s="17" t="s">
        <v>82</v>
      </c>
      <c r="BK651" s="241">
        <f>ROUND(I651*H651,2)</f>
        <v>0</v>
      </c>
      <c r="BL651" s="17" t="s">
        <v>217</v>
      </c>
      <c r="BM651" s="240" t="s">
        <v>646</v>
      </c>
    </row>
    <row r="652" spans="1:51" s="14" customFormat="1" ht="12">
      <c r="A652" s="14"/>
      <c r="B652" s="258"/>
      <c r="C652" s="259"/>
      <c r="D652" s="249" t="s">
        <v>221</v>
      </c>
      <c r="E652" s="260" t="s">
        <v>1</v>
      </c>
      <c r="F652" s="261" t="s">
        <v>647</v>
      </c>
      <c r="G652" s="259"/>
      <c r="H652" s="262">
        <v>0.472</v>
      </c>
      <c r="I652" s="263"/>
      <c r="J652" s="259"/>
      <c r="K652" s="259"/>
      <c r="L652" s="264"/>
      <c r="M652" s="265"/>
      <c r="N652" s="266"/>
      <c r="O652" s="266"/>
      <c r="P652" s="266"/>
      <c r="Q652" s="266"/>
      <c r="R652" s="266"/>
      <c r="S652" s="266"/>
      <c r="T652" s="267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68" t="s">
        <v>221</v>
      </c>
      <c r="AU652" s="268" t="s">
        <v>84</v>
      </c>
      <c r="AV652" s="14" t="s">
        <v>84</v>
      </c>
      <c r="AW652" s="14" t="s">
        <v>31</v>
      </c>
      <c r="AX652" s="14" t="s">
        <v>74</v>
      </c>
      <c r="AY652" s="268" t="s">
        <v>211</v>
      </c>
    </row>
    <row r="653" spans="1:51" s="15" customFormat="1" ht="12">
      <c r="A653" s="15"/>
      <c r="B653" s="269"/>
      <c r="C653" s="270"/>
      <c r="D653" s="249" t="s">
        <v>221</v>
      </c>
      <c r="E653" s="271" t="s">
        <v>1</v>
      </c>
      <c r="F653" s="272" t="s">
        <v>225</v>
      </c>
      <c r="G653" s="270"/>
      <c r="H653" s="273">
        <v>0.472</v>
      </c>
      <c r="I653" s="274"/>
      <c r="J653" s="270"/>
      <c r="K653" s="270"/>
      <c r="L653" s="275"/>
      <c r="M653" s="276"/>
      <c r="N653" s="277"/>
      <c r="O653" s="277"/>
      <c r="P653" s="277"/>
      <c r="Q653" s="277"/>
      <c r="R653" s="277"/>
      <c r="S653" s="277"/>
      <c r="T653" s="278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79" t="s">
        <v>221</v>
      </c>
      <c r="AU653" s="279" t="s">
        <v>84</v>
      </c>
      <c r="AV653" s="15" t="s">
        <v>217</v>
      </c>
      <c r="AW653" s="15" t="s">
        <v>31</v>
      </c>
      <c r="AX653" s="15" t="s">
        <v>82</v>
      </c>
      <c r="AY653" s="279" t="s">
        <v>211</v>
      </c>
    </row>
    <row r="654" spans="1:65" s="2" customFormat="1" ht="37.8" customHeight="1">
      <c r="A654" s="38"/>
      <c r="B654" s="39"/>
      <c r="C654" s="228" t="s">
        <v>648</v>
      </c>
      <c r="D654" s="228" t="s">
        <v>213</v>
      </c>
      <c r="E654" s="229" t="s">
        <v>649</v>
      </c>
      <c r="F654" s="230" t="s">
        <v>650</v>
      </c>
      <c r="G654" s="231" t="s">
        <v>247</v>
      </c>
      <c r="H654" s="232">
        <v>1.086</v>
      </c>
      <c r="I654" s="233"/>
      <c r="J654" s="234">
        <f>ROUND(I654*H654,2)</f>
        <v>0</v>
      </c>
      <c r="K654" s="235"/>
      <c r="L654" s="44"/>
      <c r="M654" s="236" t="s">
        <v>1</v>
      </c>
      <c r="N654" s="237" t="s">
        <v>39</v>
      </c>
      <c r="O654" s="91"/>
      <c r="P654" s="238">
        <f>O654*H654</f>
        <v>0</v>
      </c>
      <c r="Q654" s="238">
        <v>0</v>
      </c>
      <c r="R654" s="238">
        <f>Q654*H654</f>
        <v>0</v>
      </c>
      <c r="S654" s="238">
        <v>0</v>
      </c>
      <c r="T654" s="239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40" t="s">
        <v>217</v>
      </c>
      <c r="AT654" s="240" t="s">
        <v>213</v>
      </c>
      <c r="AU654" s="240" t="s">
        <v>84</v>
      </c>
      <c r="AY654" s="17" t="s">
        <v>211</v>
      </c>
      <c r="BE654" s="241">
        <f>IF(N654="základní",J654,0)</f>
        <v>0</v>
      </c>
      <c r="BF654" s="241">
        <f>IF(N654="snížená",J654,0)</f>
        <v>0</v>
      </c>
      <c r="BG654" s="241">
        <f>IF(N654="zákl. přenesená",J654,0)</f>
        <v>0</v>
      </c>
      <c r="BH654" s="241">
        <f>IF(N654="sníž. přenesená",J654,0)</f>
        <v>0</v>
      </c>
      <c r="BI654" s="241">
        <f>IF(N654="nulová",J654,0)</f>
        <v>0</v>
      </c>
      <c r="BJ654" s="17" t="s">
        <v>82</v>
      </c>
      <c r="BK654" s="241">
        <f>ROUND(I654*H654,2)</f>
        <v>0</v>
      </c>
      <c r="BL654" s="17" t="s">
        <v>217</v>
      </c>
      <c r="BM654" s="240" t="s">
        <v>651</v>
      </c>
    </row>
    <row r="655" spans="1:51" s="14" customFormat="1" ht="12">
      <c r="A655" s="14"/>
      <c r="B655" s="258"/>
      <c r="C655" s="259"/>
      <c r="D655" s="249" t="s">
        <v>221</v>
      </c>
      <c r="E655" s="260" t="s">
        <v>1</v>
      </c>
      <c r="F655" s="261" t="s">
        <v>652</v>
      </c>
      <c r="G655" s="259"/>
      <c r="H655" s="262">
        <v>1.086</v>
      </c>
      <c r="I655" s="263"/>
      <c r="J655" s="259"/>
      <c r="K655" s="259"/>
      <c r="L655" s="264"/>
      <c r="M655" s="265"/>
      <c r="N655" s="266"/>
      <c r="O655" s="266"/>
      <c r="P655" s="266"/>
      <c r="Q655" s="266"/>
      <c r="R655" s="266"/>
      <c r="S655" s="266"/>
      <c r="T655" s="267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8" t="s">
        <v>221</v>
      </c>
      <c r="AU655" s="268" t="s">
        <v>84</v>
      </c>
      <c r="AV655" s="14" t="s">
        <v>84</v>
      </c>
      <c r="AW655" s="14" t="s">
        <v>31</v>
      </c>
      <c r="AX655" s="14" t="s">
        <v>74</v>
      </c>
      <c r="AY655" s="268" t="s">
        <v>211</v>
      </c>
    </row>
    <row r="656" spans="1:51" s="15" customFormat="1" ht="12">
      <c r="A656" s="15"/>
      <c r="B656" s="269"/>
      <c r="C656" s="270"/>
      <c r="D656" s="249" t="s">
        <v>221</v>
      </c>
      <c r="E656" s="271" t="s">
        <v>1</v>
      </c>
      <c r="F656" s="272" t="s">
        <v>225</v>
      </c>
      <c r="G656" s="270"/>
      <c r="H656" s="273">
        <v>1.086</v>
      </c>
      <c r="I656" s="274"/>
      <c r="J656" s="270"/>
      <c r="K656" s="270"/>
      <c r="L656" s="275"/>
      <c r="M656" s="276"/>
      <c r="N656" s="277"/>
      <c r="O656" s="277"/>
      <c r="P656" s="277"/>
      <c r="Q656" s="277"/>
      <c r="R656" s="277"/>
      <c r="S656" s="277"/>
      <c r="T656" s="278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T656" s="279" t="s">
        <v>221</v>
      </c>
      <c r="AU656" s="279" t="s">
        <v>84</v>
      </c>
      <c r="AV656" s="15" t="s">
        <v>217</v>
      </c>
      <c r="AW656" s="15" t="s">
        <v>31</v>
      </c>
      <c r="AX656" s="15" t="s">
        <v>82</v>
      </c>
      <c r="AY656" s="279" t="s">
        <v>211</v>
      </c>
    </row>
    <row r="657" spans="1:65" s="2" customFormat="1" ht="24.15" customHeight="1">
      <c r="A657" s="38"/>
      <c r="B657" s="39"/>
      <c r="C657" s="228" t="s">
        <v>653</v>
      </c>
      <c r="D657" s="228" t="s">
        <v>213</v>
      </c>
      <c r="E657" s="229" t="s">
        <v>654</v>
      </c>
      <c r="F657" s="230" t="s">
        <v>655</v>
      </c>
      <c r="G657" s="231" t="s">
        <v>247</v>
      </c>
      <c r="H657" s="232">
        <v>0.005</v>
      </c>
      <c r="I657" s="233"/>
      <c r="J657" s="234">
        <f>ROUND(I657*H657,2)</f>
        <v>0</v>
      </c>
      <c r="K657" s="235"/>
      <c r="L657" s="44"/>
      <c r="M657" s="236" t="s">
        <v>1</v>
      </c>
      <c r="N657" s="237" t="s">
        <v>39</v>
      </c>
      <c r="O657" s="91"/>
      <c r="P657" s="238">
        <f>O657*H657</f>
        <v>0</v>
      </c>
      <c r="Q657" s="238">
        <v>0</v>
      </c>
      <c r="R657" s="238">
        <f>Q657*H657</f>
        <v>0</v>
      </c>
      <c r="S657" s="238">
        <v>0</v>
      </c>
      <c r="T657" s="239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240" t="s">
        <v>217</v>
      </c>
      <c r="AT657" s="240" t="s">
        <v>213</v>
      </c>
      <c r="AU657" s="240" t="s">
        <v>84</v>
      </c>
      <c r="AY657" s="17" t="s">
        <v>211</v>
      </c>
      <c r="BE657" s="241">
        <f>IF(N657="základní",J657,0)</f>
        <v>0</v>
      </c>
      <c r="BF657" s="241">
        <f>IF(N657="snížená",J657,0)</f>
        <v>0</v>
      </c>
      <c r="BG657" s="241">
        <f>IF(N657="zákl. přenesená",J657,0)</f>
        <v>0</v>
      </c>
      <c r="BH657" s="241">
        <f>IF(N657="sníž. přenesená",J657,0)</f>
        <v>0</v>
      </c>
      <c r="BI657" s="241">
        <f>IF(N657="nulová",J657,0)</f>
        <v>0</v>
      </c>
      <c r="BJ657" s="17" t="s">
        <v>82</v>
      </c>
      <c r="BK657" s="241">
        <f>ROUND(I657*H657,2)</f>
        <v>0</v>
      </c>
      <c r="BL657" s="17" t="s">
        <v>217</v>
      </c>
      <c r="BM657" s="240" t="s">
        <v>656</v>
      </c>
    </row>
    <row r="658" spans="1:51" s="14" customFormat="1" ht="12">
      <c r="A658" s="14"/>
      <c r="B658" s="258"/>
      <c r="C658" s="259"/>
      <c r="D658" s="249" t="s">
        <v>221</v>
      </c>
      <c r="E658" s="260" t="s">
        <v>1</v>
      </c>
      <c r="F658" s="261" t="s">
        <v>657</v>
      </c>
      <c r="G658" s="259"/>
      <c r="H658" s="262">
        <v>0.005</v>
      </c>
      <c r="I658" s="263"/>
      <c r="J658" s="259"/>
      <c r="K658" s="259"/>
      <c r="L658" s="264"/>
      <c r="M658" s="265"/>
      <c r="N658" s="266"/>
      <c r="O658" s="266"/>
      <c r="P658" s="266"/>
      <c r="Q658" s="266"/>
      <c r="R658" s="266"/>
      <c r="S658" s="266"/>
      <c r="T658" s="267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8" t="s">
        <v>221</v>
      </c>
      <c r="AU658" s="268" t="s">
        <v>84</v>
      </c>
      <c r="AV658" s="14" t="s">
        <v>84</v>
      </c>
      <c r="AW658" s="14" t="s">
        <v>31</v>
      </c>
      <c r="AX658" s="14" t="s">
        <v>74</v>
      </c>
      <c r="AY658" s="268" t="s">
        <v>211</v>
      </c>
    </row>
    <row r="659" spans="1:51" s="15" customFormat="1" ht="12">
      <c r="A659" s="15"/>
      <c r="B659" s="269"/>
      <c r="C659" s="270"/>
      <c r="D659" s="249" t="s">
        <v>221</v>
      </c>
      <c r="E659" s="271" t="s">
        <v>1</v>
      </c>
      <c r="F659" s="272" t="s">
        <v>225</v>
      </c>
      <c r="G659" s="270"/>
      <c r="H659" s="273">
        <v>0.005</v>
      </c>
      <c r="I659" s="274"/>
      <c r="J659" s="270"/>
      <c r="K659" s="270"/>
      <c r="L659" s="275"/>
      <c r="M659" s="276"/>
      <c r="N659" s="277"/>
      <c r="O659" s="277"/>
      <c r="P659" s="277"/>
      <c r="Q659" s="277"/>
      <c r="R659" s="277"/>
      <c r="S659" s="277"/>
      <c r="T659" s="278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79" t="s">
        <v>221</v>
      </c>
      <c r="AU659" s="279" t="s">
        <v>84</v>
      </c>
      <c r="AV659" s="15" t="s">
        <v>217</v>
      </c>
      <c r="AW659" s="15" t="s">
        <v>31</v>
      </c>
      <c r="AX659" s="15" t="s">
        <v>82</v>
      </c>
      <c r="AY659" s="279" t="s">
        <v>211</v>
      </c>
    </row>
    <row r="660" spans="1:65" s="2" customFormat="1" ht="33" customHeight="1">
      <c r="A660" s="38"/>
      <c r="B660" s="39"/>
      <c r="C660" s="228" t="s">
        <v>658</v>
      </c>
      <c r="D660" s="228" t="s">
        <v>213</v>
      </c>
      <c r="E660" s="229" t="s">
        <v>659</v>
      </c>
      <c r="F660" s="230" t="s">
        <v>660</v>
      </c>
      <c r="G660" s="231" t="s">
        <v>247</v>
      </c>
      <c r="H660" s="232">
        <v>0.009</v>
      </c>
      <c r="I660" s="233"/>
      <c r="J660" s="234">
        <f>ROUND(I660*H660,2)</f>
        <v>0</v>
      </c>
      <c r="K660" s="235"/>
      <c r="L660" s="44"/>
      <c r="M660" s="236" t="s">
        <v>1</v>
      </c>
      <c r="N660" s="237" t="s">
        <v>39</v>
      </c>
      <c r="O660" s="91"/>
      <c r="P660" s="238">
        <f>O660*H660</f>
        <v>0</v>
      </c>
      <c r="Q660" s="238">
        <v>0</v>
      </c>
      <c r="R660" s="238">
        <f>Q660*H660</f>
        <v>0</v>
      </c>
      <c r="S660" s="238">
        <v>0</v>
      </c>
      <c r="T660" s="239">
        <f>S660*H660</f>
        <v>0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240" t="s">
        <v>217</v>
      </c>
      <c r="AT660" s="240" t="s">
        <v>213</v>
      </c>
      <c r="AU660" s="240" t="s">
        <v>84</v>
      </c>
      <c r="AY660" s="17" t="s">
        <v>211</v>
      </c>
      <c r="BE660" s="241">
        <f>IF(N660="základní",J660,0)</f>
        <v>0</v>
      </c>
      <c r="BF660" s="241">
        <f>IF(N660="snížená",J660,0)</f>
        <v>0</v>
      </c>
      <c r="BG660" s="241">
        <f>IF(N660="zákl. přenesená",J660,0)</f>
        <v>0</v>
      </c>
      <c r="BH660" s="241">
        <f>IF(N660="sníž. přenesená",J660,0)</f>
        <v>0</v>
      </c>
      <c r="BI660" s="241">
        <f>IF(N660="nulová",J660,0)</f>
        <v>0</v>
      </c>
      <c r="BJ660" s="17" t="s">
        <v>82</v>
      </c>
      <c r="BK660" s="241">
        <f>ROUND(I660*H660,2)</f>
        <v>0</v>
      </c>
      <c r="BL660" s="17" t="s">
        <v>217</v>
      </c>
      <c r="BM660" s="240" t="s">
        <v>661</v>
      </c>
    </row>
    <row r="661" spans="1:47" s="2" customFormat="1" ht="12">
      <c r="A661" s="38"/>
      <c r="B661" s="39"/>
      <c r="C661" s="40"/>
      <c r="D661" s="242" t="s">
        <v>219</v>
      </c>
      <c r="E661" s="40"/>
      <c r="F661" s="243" t="s">
        <v>662</v>
      </c>
      <c r="G661" s="40"/>
      <c r="H661" s="40"/>
      <c r="I661" s="244"/>
      <c r="J661" s="40"/>
      <c r="K661" s="40"/>
      <c r="L661" s="44"/>
      <c r="M661" s="245"/>
      <c r="N661" s="246"/>
      <c r="O661" s="91"/>
      <c r="P661" s="91"/>
      <c r="Q661" s="91"/>
      <c r="R661" s="91"/>
      <c r="S661" s="91"/>
      <c r="T661" s="92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T661" s="17" t="s">
        <v>219</v>
      </c>
      <c r="AU661" s="17" t="s">
        <v>84</v>
      </c>
    </row>
    <row r="662" spans="1:51" s="14" customFormat="1" ht="12">
      <c r="A662" s="14"/>
      <c r="B662" s="258"/>
      <c r="C662" s="259"/>
      <c r="D662" s="249" t="s">
        <v>221</v>
      </c>
      <c r="E662" s="260" t="s">
        <v>1</v>
      </c>
      <c r="F662" s="261" t="s">
        <v>663</v>
      </c>
      <c r="G662" s="259"/>
      <c r="H662" s="262">
        <v>0.009</v>
      </c>
      <c r="I662" s="263"/>
      <c r="J662" s="259"/>
      <c r="K662" s="259"/>
      <c r="L662" s="264"/>
      <c r="M662" s="265"/>
      <c r="N662" s="266"/>
      <c r="O662" s="266"/>
      <c r="P662" s="266"/>
      <c r="Q662" s="266"/>
      <c r="R662" s="266"/>
      <c r="S662" s="266"/>
      <c r="T662" s="267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8" t="s">
        <v>221</v>
      </c>
      <c r="AU662" s="268" t="s">
        <v>84</v>
      </c>
      <c r="AV662" s="14" t="s">
        <v>84</v>
      </c>
      <c r="AW662" s="14" t="s">
        <v>31</v>
      </c>
      <c r="AX662" s="14" t="s">
        <v>74</v>
      </c>
      <c r="AY662" s="268" t="s">
        <v>211</v>
      </c>
    </row>
    <row r="663" spans="1:51" s="15" customFormat="1" ht="12">
      <c r="A663" s="15"/>
      <c r="B663" s="269"/>
      <c r="C663" s="270"/>
      <c r="D663" s="249" t="s">
        <v>221</v>
      </c>
      <c r="E663" s="271" t="s">
        <v>1</v>
      </c>
      <c r="F663" s="272" t="s">
        <v>225</v>
      </c>
      <c r="G663" s="270"/>
      <c r="H663" s="273">
        <v>0.009</v>
      </c>
      <c r="I663" s="274"/>
      <c r="J663" s="270"/>
      <c r="K663" s="270"/>
      <c r="L663" s="275"/>
      <c r="M663" s="276"/>
      <c r="N663" s="277"/>
      <c r="O663" s="277"/>
      <c r="P663" s="277"/>
      <c r="Q663" s="277"/>
      <c r="R663" s="277"/>
      <c r="S663" s="277"/>
      <c r="T663" s="278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79" t="s">
        <v>221</v>
      </c>
      <c r="AU663" s="279" t="s">
        <v>84</v>
      </c>
      <c r="AV663" s="15" t="s">
        <v>217</v>
      </c>
      <c r="AW663" s="15" t="s">
        <v>31</v>
      </c>
      <c r="AX663" s="15" t="s">
        <v>82</v>
      </c>
      <c r="AY663" s="279" t="s">
        <v>211</v>
      </c>
    </row>
    <row r="664" spans="1:63" s="12" customFormat="1" ht="22.8" customHeight="1">
      <c r="A664" s="12"/>
      <c r="B664" s="212"/>
      <c r="C664" s="213"/>
      <c r="D664" s="214" t="s">
        <v>73</v>
      </c>
      <c r="E664" s="226" t="s">
        <v>664</v>
      </c>
      <c r="F664" s="226" t="s">
        <v>665</v>
      </c>
      <c r="G664" s="213"/>
      <c r="H664" s="213"/>
      <c r="I664" s="216"/>
      <c r="J664" s="227">
        <f>BK664</f>
        <v>0</v>
      </c>
      <c r="K664" s="213"/>
      <c r="L664" s="218"/>
      <c r="M664" s="219"/>
      <c r="N664" s="220"/>
      <c r="O664" s="220"/>
      <c r="P664" s="221">
        <f>P665</f>
        <v>0</v>
      </c>
      <c r="Q664" s="220"/>
      <c r="R664" s="221">
        <f>R665</f>
        <v>0</v>
      </c>
      <c r="S664" s="220"/>
      <c r="T664" s="222">
        <f>T665</f>
        <v>0</v>
      </c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R664" s="223" t="s">
        <v>82</v>
      </c>
      <c r="AT664" s="224" t="s">
        <v>73</v>
      </c>
      <c r="AU664" s="224" t="s">
        <v>82</v>
      </c>
      <c r="AY664" s="223" t="s">
        <v>211</v>
      </c>
      <c r="BK664" s="225">
        <f>BK665</f>
        <v>0</v>
      </c>
    </row>
    <row r="665" spans="1:65" s="2" customFormat="1" ht="16.5" customHeight="1">
      <c r="A665" s="38"/>
      <c r="B665" s="39"/>
      <c r="C665" s="228" t="s">
        <v>666</v>
      </c>
      <c r="D665" s="228" t="s">
        <v>213</v>
      </c>
      <c r="E665" s="229" t="s">
        <v>667</v>
      </c>
      <c r="F665" s="230" t="s">
        <v>668</v>
      </c>
      <c r="G665" s="231" t="s">
        <v>247</v>
      </c>
      <c r="H665" s="232">
        <v>36.879</v>
      </c>
      <c r="I665" s="233"/>
      <c r="J665" s="234">
        <f>ROUND(I665*H665,2)</f>
        <v>0</v>
      </c>
      <c r="K665" s="235"/>
      <c r="L665" s="44"/>
      <c r="M665" s="236" t="s">
        <v>1</v>
      </c>
      <c r="N665" s="237" t="s">
        <v>39</v>
      </c>
      <c r="O665" s="91"/>
      <c r="P665" s="238">
        <f>O665*H665</f>
        <v>0</v>
      </c>
      <c r="Q665" s="238">
        <v>0</v>
      </c>
      <c r="R665" s="238">
        <f>Q665*H665</f>
        <v>0</v>
      </c>
      <c r="S665" s="238">
        <v>0</v>
      </c>
      <c r="T665" s="239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40" t="s">
        <v>217</v>
      </c>
      <c r="AT665" s="240" t="s">
        <v>213</v>
      </c>
      <c r="AU665" s="240" t="s">
        <v>84</v>
      </c>
      <c r="AY665" s="17" t="s">
        <v>211</v>
      </c>
      <c r="BE665" s="241">
        <f>IF(N665="základní",J665,0)</f>
        <v>0</v>
      </c>
      <c r="BF665" s="241">
        <f>IF(N665="snížená",J665,0)</f>
        <v>0</v>
      </c>
      <c r="BG665" s="241">
        <f>IF(N665="zákl. přenesená",J665,0)</f>
        <v>0</v>
      </c>
      <c r="BH665" s="241">
        <f>IF(N665="sníž. přenesená",J665,0)</f>
        <v>0</v>
      </c>
      <c r="BI665" s="241">
        <f>IF(N665="nulová",J665,0)</f>
        <v>0</v>
      </c>
      <c r="BJ665" s="17" t="s">
        <v>82</v>
      </c>
      <c r="BK665" s="241">
        <f>ROUND(I665*H665,2)</f>
        <v>0</v>
      </c>
      <c r="BL665" s="17" t="s">
        <v>217</v>
      </c>
      <c r="BM665" s="240" t="s">
        <v>669</v>
      </c>
    </row>
    <row r="666" spans="1:63" s="12" customFormat="1" ht="25.9" customHeight="1">
      <c r="A666" s="12"/>
      <c r="B666" s="212"/>
      <c r="C666" s="213"/>
      <c r="D666" s="214" t="s">
        <v>73</v>
      </c>
      <c r="E666" s="215" t="s">
        <v>670</v>
      </c>
      <c r="F666" s="215" t="s">
        <v>671</v>
      </c>
      <c r="G666" s="213"/>
      <c r="H666" s="213"/>
      <c r="I666" s="216"/>
      <c r="J666" s="217">
        <f>BK666</f>
        <v>0</v>
      </c>
      <c r="K666" s="213"/>
      <c r="L666" s="218"/>
      <c r="M666" s="219"/>
      <c r="N666" s="220"/>
      <c r="O666" s="220"/>
      <c r="P666" s="221">
        <f>P667+P671+P716+P733+P792+P848+P952+P970+P987+P1117+P1216+P1368+P1386</f>
        <v>0</v>
      </c>
      <c r="Q666" s="220"/>
      <c r="R666" s="221">
        <f>R667+R671+R716+R733+R792+R848+R952+R970+R987+R1117+R1216+R1368+R1386</f>
        <v>16.430099939999998</v>
      </c>
      <c r="S666" s="220"/>
      <c r="T666" s="222">
        <f>T667+T671+T716+T733+T792+T848+T952+T970+T987+T1117+T1216+T1368+T1386</f>
        <v>1.6406548</v>
      </c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R666" s="223" t="s">
        <v>84</v>
      </c>
      <c r="AT666" s="224" t="s">
        <v>73</v>
      </c>
      <c r="AU666" s="224" t="s">
        <v>74</v>
      </c>
      <c r="AY666" s="223" t="s">
        <v>211</v>
      </c>
      <c r="BK666" s="225">
        <f>BK667+BK671+BK716+BK733+BK792+BK848+BK952+BK970+BK987+BK1117+BK1216+BK1368+BK1386</f>
        <v>0</v>
      </c>
    </row>
    <row r="667" spans="1:63" s="12" customFormat="1" ht="22.8" customHeight="1">
      <c r="A667" s="12"/>
      <c r="B667" s="212"/>
      <c r="C667" s="213"/>
      <c r="D667" s="214" t="s">
        <v>73</v>
      </c>
      <c r="E667" s="226" t="s">
        <v>672</v>
      </c>
      <c r="F667" s="226" t="s">
        <v>673</v>
      </c>
      <c r="G667" s="213"/>
      <c r="H667" s="213"/>
      <c r="I667" s="216"/>
      <c r="J667" s="227">
        <f>BK667</f>
        <v>0</v>
      </c>
      <c r="K667" s="213"/>
      <c r="L667" s="218"/>
      <c r="M667" s="219"/>
      <c r="N667" s="220"/>
      <c r="O667" s="220"/>
      <c r="P667" s="221">
        <f>SUM(P668:P670)</f>
        <v>0</v>
      </c>
      <c r="Q667" s="220"/>
      <c r="R667" s="221">
        <f>SUM(R668:R670)</f>
        <v>0</v>
      </c>
      <c r="S667" s="220"/>
      <c r="T667" s="222">
        <f>SUM(T668:T670)</f>
        <v>0</v>
      </c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R667" s="223" t="s">
        <v>82</v>
      </c>
      <c r="AT667" s="224" t="s">
        <v>73</v>
      </c>
      <c r="AU667" s="224" t="s">
        <v>82</v>
      </c>
      <c r="AY667" s="223" t="s">
        <v>211</v>
      </c>
      <c r="BK667" s="225">
        <f>SUM(BK668:BK670)</f>
        <v>0</v>
      </c>
    </row>
    <row r="668" spans="1:65" s="2" customFormat="1" ht="33" customHeight="1">
      <c r="A668" s="38"/>
      <c r="B668" s="39"/>
      <c r="C668" s="228" t="s">
        <v>674</v>
      </c>
      <c r="D668" s="228" t="s">
        <v>213</v>
      </c>
      <c r="E668" s="229" t="s">
        <v>675</v>
      </c>
      <c r="F668" s="230" t="s">
        <v>676</v>
      </c>
      <c r="G668" s="231" t="s">
        <v>677</v>
      </c>
      <c r="H668" s="232">
        <v>60</v>
      </c>
      <c r="I668" s="233"/>
      <c r="J668" s="234">
        <f>ROUND(I668*H668,2)</f>
        <v>0</v>
      </c>
      <c r="K668" s="235"/>
      <c r="L668" s="44"/>
      <c r="M668" s="236" t="s">
        <v>1</v>
      </c>
      <c r="N668" s="237" t="s">
        <v>39</v>
      </c>
      <c r="O668" s="91"/>
      <c r="P668" s="238">
        <f>O668*H668</f>
        <v>0</v>
      </c>
      <c r="Q668" s="238">
        <v>0</v>
      </c>
      <c r="R668" s="238">
        <f>Q668*H668</f>
        <v>0</v>
      </c>
      <c r="S668" s="238">
        <v>0</v>
      </c>
      <c r="T668" s="239">
        <f>S668*H668</f>
        <v>0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240" t="s">
        <v>217</v>
      </c>
      <c r="AT668" s="240" t="s">
        <v>213</v>
      </c>
      <c r="AU668" s="240" t="s">
        <v>84</v>
      </c>
      <c r="AY668" s="17" t="s">
        <v>211</v>
      </c>
      <c r="BE668" s="241">
        <f>IF(N668="základní",J668,0)</f>
        <v>0</v>
      </c>
      <c r="BF668" s="241">
        <f>IF(N668="snížená",J668,0)</f>
        <v>0</v>
      </c>
      <c r="BG668" s="241">
        <f>IF(N668="zákl. přenesená",J668,0)</f>
        <v>0</v>
      </c>
      <c r="BH668" s="241">
        <f>IF(N668="sníž. přenesená",J668,0)</f>
        <v>0</v>
      </c>
      <c r="BI668" s="241">
        <f>IF(N668="nulová",J668,0)</f>
        <v>0</v>
      </c>
      <c r="BJ668" s="17" t="s">
        <v>82</v>
      </c>
      <c r="BK668" s="241">
        <f>ROUND(I668*H668,2)</f>
        <v>0</v>
      </c>
      <c r="BL668" s="17" t="s">
        <v>217</v>
      </c>
      <c r="BM668" s="240" t="s">
        <v>678</v>
      </c>
    </row>
    <row r="669" spans="1:51" s="14" customFormat="1" ht="12">
      <c r="A669" s="14"/>
      <c r="B669" s="258"/>
      <c r="C669" s="259"/>
      <c r="D669" s="249" t="s">
        <v>221</v>
      </c>
      <c r="E669" s="260" t="s">
        <v>1</v>
      </c>
      <c r="F669" s="261" t="s">
        <v>648</v>
      </c>
      <c r="G669" s="259"/>
      <c r="H669" s="262">
        <v>60</v>
      </c>
      <c r="I669" s="263"/>
      <c r="J669" s="259"/>
      <c r="K669" s="259"/>
      <c r="L669" s="264"/>
      <c r="M669" s="265"/>
      <c r="N669" s="266"/>
      <c r="O669" s="266"/>
      <c r="P669" s="266"/>
      <c r="Q669" s="266"/>
      <c r="R669" s="266"/>
      <c r="S669" s="266"/>
      <c r="T669" s="267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68" t="s">
        <v>221</v>
      </c>
      <c r="AU669" s="268" t="s">
        <v>84</v>
      </c>
      <c r="AV669" s="14" t="s">
        <v>84</v>
      </c>
      <c r="AW669" s="14" t="s">
        <v>31</v>
      </c>
      <c r="AX669" s="14" t="s">
        <v>74</v>
      </c>
      <c r="AY669" s="268" t="s">
        <v>211</v>
      </c>
    </row>
    <row r="670" spans="1:51" s="15" customFormat="1" ht="12">
      <c r="A670" s="15"/>
      <c r="B670" s="269"/>
      <c r="C670" s="270"/>
      <c r="D670" s="249" t="s">
        <v>221</v>
      </c>
      <c r="E670" s="271" t="s">
        <v>1</v>
      </c>
      <c r="F670" s="272" t="s">
        <v>225</v>
      </c>
      <c r="G670" s="270"/>
      <c r="H670" s="273">
        <v>60</v>
      </c>
      <c r="I670" s="274"/>
      <c r="J670" s="270"/>
      <c r="K670" s="270"/>
      <c r="L670" s="275"/>
      <c r="M670" s="276"/>
      <c r="N670" s="277"/>
      <c r="O670" s="277"/>
      <c r="P670" s="277"/>
      <c r="Q670" s="277"/>
      <c r="R670" s="277"/>
      <c r="S670" s="277"/>
      <c r="T670" s="278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T670" s="279" t="s">
        <v>221</v>
      </c>
      <c r="AU670" s="279" t="s">
        <v>84</v>
      </c>
      <c r="AV670" s="15" t="s">
        <v>217</v>
      </c>
      <c r="AW670" s="15" t="s">
        <v>31</v>
      </c>
      <c r="AX670" s="15" t="s">
        <v>82</v>
      </c>
      <c r="AY670" s="279" t="s">
        <v>211</v>
      </c>
    </row>
    <row r="671" spans="1:63" s="12" customFormat="1" ht="22.8" customHeight="1">
      <c r="A671" s="12"/>
      <c r="B671" s="212"/>
      <c r="C671" s="213"/>
      <c r="D671" s="214" t="s">
        <v>73</v>
      </c>
      <c r="E671" s="226" t="s">
        <v>679</v>
      </c>
      <c r="F671" s="226" t="s">
        <v>680</v>
      </c>
      <c r="G671" s="213"/>
      <c r="H671" s="213"/>
      <c r="I671" s="216"/>
      <c r="J671" s="227">
        <f>BK671</f>
        <v>0</v>
      </c>
      <c r="K671" s="213"/>
      <c r="L671" s="218"/>
      <c r="M671" s="219"/>
      <c r="N671" s="220"/>
      <c r="O671" s="220"/>
      <c r="P671" s="221">
        <f>SUM(P672:P715)</f>
        <v>0</v>
      </c>
      <c r="Q671" s="220"/>
      <c r="R671" s="221">
        <f>SUM(R672:R715)</f>
        <v>0.27076720000000004</v>
      </c>
      <c r="S671" s="220"/>
      <c r="T671" s="222">
        <f>SUM(T672:T715)</f>
        <v>0.00864</v>
      </c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R671" s="223" t="s">
        <v>84</v>
      </c>
      <c r="AT671" s="224" t="s">
        <v>73</v>
      </c>
      <c r="AU671" s="224" t="s">
        <v>82</v>
      </c>
      <c r="AY671" s="223" t="s">
        <v>211</v>
      </c>
      <c r="BK671" s="225">
        <f>SUM(BK672:BK715)</f>
        <v>0</v>
      </c>
    </row>
    <row r="672" spans="1:65" s="2" customFormat="1" ht="24.15" customHeight="1">
      <c r="A672" s="38"/>
      <c r="B672" s="39"/>
      <c r="C672" s="228" t="s">
        <v>681</v>
      </c>
      <c r="D672" s="228" t="s">
        <v>213</v>
      </c>
      <c r="E672" s="229" t="s">
        <v>682</v>
      </c>
      <c r="F672" s="230" t="s">
        <v>683</v>
      </c>
      <c r="G672" s="231" t="s">
        <v>292</v>
      </c>
      <c r="H672" s="232">
        <v>39.148</v>
      </c>
      <c r="I672" s="233"/>
      <c r="J672" s="234">
        <f>ROUND(I672*H672,2)</f>
        <v>0</v>
      </c>
      <c r="K672" s="235"/>
      <c r="L672" s="44"/>
      <c r="M672" s="236" t="s">
        <v>1</v>
      </c>
      <c r="N672" s="237" t="s">
        <v>39</v>
      </c>
      <c r="O672" s="91"/>
      <c r="P672" s="238">
        <f>O672*H672</f>
        <v>0</v>
      </c>
      <c r="Q672" s="238">
        <v>0</v>
      </c>
      <c r="R672" s="238">
        <f>Q672*H672</f>
        <v>0</v>
      </c>
      <c r="S672" s="238">
        <v>0</v>
      </c>
      <c r="T672" s="239">
        <f>S672*H672</f>
        <v>0</v>
      </c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R672" s="240" t="s">
        <v>310</v>
      </c>
      <c r="AT672" s="240" t="s">
        <v>213</v>
      </c>
      <c r="AU672" s="240" t="s">
        <v>84</v>
      </c>
      <c r="AY672" s="17" t="s">
        <v>211</v>
      </c>
      <c r="BE672" s="241">
        <f>IF(N672="základní",J672,0)</f>
        <v>0</v>
      </c>
      <c r="BF672" s="241">
        <f>IF(N672="snížená",J672,0)</f>
        <v>0</v>
      </c>
      <c r="BG672" s="241">
        <f>IF(N672="zákl. přenesená",J672,0)</f>
        <v>0</v>
      </c>
      <c r="BH672" s="241">
        <f>IF(N672="sníž. přenesená",J672,0)</f>
        <v>0</v>
      </c>
      <c r="BI672" s="241">
        <f>IF(N672="nulová",J672,0)</f>
        <v>0</v>
      </c>
      <c r="BJ672" s="17" t="s">
        <v>82</v>
      </c>
      <c r="BK672" s="241">
        <f>ROUND(I672*H672,2)</f>
        <v>0</v>
      </c>
      <c r="BL672" s="17" t="s">
        <v>310</v>
      </c>
      <c r="BM672" s="240" t="s">
        <v>684</v>
      </c>
    </row>
    <row r="673" spans="1:51" s="13" customFormat="1" ht="12">
      <c r="A673" s="13"/>
      <c r="B673" s="247"/>
      <c r="C673" s="248"/>
      <c r="D673" s="249" t="s">
        <v>221</v>
      </c>
      <c r="E673" s="250" t="s">
        <v>1</v>
      </c>
      <c r="F673" s="251" t="s">
        <v>223</v>
      </c>
      <c r="G673" s="248"/>
      <c r="H673" s="250" t="s">
        <v>1</v>
      </c>
      <c r="I673" s="252"/>
      <c r="J673" s="248"/>
      <c r="K673" s="248"/>
      <c r="L673" s="253"/>
      <c r="M673" s="254"/>
      <c r="N673" s="255"/>
      <c r="O673" s="255"/>
      <c r="P673" s="255"/>
      <c r="Q673" s="255"/>
      <c r="R673" s="255"/>
      <c r="S673" s="255"/>
      <c r="T673" s="256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7" t="s">
        <v>221</v>
      </c>
      <c r="AU673" s="257" t="s">
        <v>84</v>
      </c>
      <c r="AV673" s="13" t="s">
        <v>82</v>
      </c>
      <c r="AW673" s="13" t="s">
        <v>31</v>
      </c>
      <c r="AX673" s="13" t="s">
        <v>74</v>
      </c>
      <c r="AY673" s="257" t="s">
        <v>211</v>
      </c>
    </row>
    <row r="674" spans="1:51" s="14" customFormat="1" ht="12">
      <c r="A674" s="14"/>
      <c r="B674" s="258"/>
      <c r="C674" s="259"/>
      <c r="D674" s="249" t="s">
        <v>221</v>
      </c>
      <c r="E674" s="260" t="s">
        <v>1</v>
      </c>
      <c r="F674" s="261" t="s">
        <v>551</v>
      </c>
      <c r="G674" s="259"/>
      <c r="H674" s="262">
        <v>19.61</v>
      </c>
      <c r="I674" s="263"/>
      <c r="J674" s="259"/>
      <c r="K674" s="259"/>
      <c r="L674" s="264"/>
      <c r="M674" s="265"/>
      <c r="N674" s="266"/>
      <c r="O674" s="266"/>
      <c r="P674" s="266"/>
      <c r="Q674" s="266"/>
      <c r="R674" s="266"/>
      <c r="S674" s="266"/>
      <c r="T674" s="267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68" t="s">
        <v>221</v>
      </c>
      <c r="AU674" s="268" t="s">
        <v>84</v>
      </c>
      <c r="AV674" s="14" t="s">
        <v>84</v>
      </c>
      <c r="AW674" s="14" t="s">
        <v>31</v>
      </c>
      <c r="AX674" s="14" t="s">
        <v>74</v>
      </c>
      <c r="AY674" s="268" t="s">
        <v>211</v>
      </c>
    </row>
    <row r="675" spans="1:51" s="14" customFormat="1" ht="12">
      <c r="A675" s="14"/>
      <c r="B675" s="258"/>
      <c r="C675" s="259"/>
      <c r="D675" s="249" t="s">
        <v>221</v>
      </c>
      <c r="E675" s="260" t="s">
        <v>1</v>
      </c>
      <c r="F675" s="261" t="s">
        <v>552</v>
      </c>
      <c r="G675" s="259"/>
      <c r="H675" s="262">
        <v>16.33</v>
      </c>
      <c r="I675" s="263"/>
      <c r="J675" s="259"/>
      <c r="K675" s="259"/>
      <c r="L675" s="264"/>
      <c r="M675" s="265"/>
      <c r="N675" s="266"/>
      <c r="O675" s="266"/>
      <c r="P675" s="266"/>
      <c r="Q675" s="266"/>
      <c r="R675" s="266"/>
      <c r="S675" s="266"/>
      <c r="T675" s="267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68" t="s">
        <v>221</v>
      </c>
      <c r="AU675" s="268" t="s">
        <v>84</v>
      </c>
      <c r="AV675" s="14" t="s">
        <v>84</v>
      </c>
      <c r="AW675" s="14" t="s">
        <v>31</v>
      </c>
      <c r="AX675" s="14" t="s">
        <v>74</v>
      </c>
      <c r="AY675" s="268" t="s">
        <v>211</v>
      </c>
    </row>
    <row r="676" spans="1:51" s="13" customFormat="1" ht="12">
      <c r="A676" s="13"/>
      <c r="B676" s="247"/>
      <c r="C676" s="248"/>
      <c r="D676" s="249" t="s">
        <v>221</v>
      </c>
      <c r="E676" s="250" t="s">
        <v>1</v>
      </c>
      <c r="F676" s="251" t="s">
        <v>685</v>
      </c>
      <c r="G676" s="248"/>
      <c r="H676" s="250" t="s">
        <v>1</v>
      </c>
      <c r="I676" s="252"/>
      <c r="J676" s="248"/>
      <c r="K676" s="248"/>
      <c r="L676" s="253"/>
      <c r="M676" s="254"/>
      <c r="N676" s="255"/>
      <c r="O676" s="255"/>
      <c r="P676" s="255"/>
      <c r="Q676" s="255"/>
      <c r="R676" s="255"/>
      <c r="S676" s="255"/>
      <c r="T676" s="256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57" t="s">
        <v>221</v>
      </c>
      <c r="AU676" s="257" t="s">
        <v>84</v>
      </c>
      <c r="AV676" s="13" t="s">
        <v>82</v>
      </c>
      <c r="AW676" s="13" t="s">
        <v>31</v>
      </c>
      <c r="AX676" s="13" t="s">
        <v>74</v>
      </c>
      <c r="AY676" s="257" t="s">
        <v>211</v>
      </c>
    </row>
    <row r="677" spans="1:51" s="14" customFormat="1" ht="12">
      <c r="A677" s="14"/>
      <c r="B677" s="258"/>
      <c r="C677" s="259"/>
      <c r="D677" s="249" t="s">
        <v>221</v>
      </c>
      <c r="E677" s="260" t="s">
        <v>1</v>
      </c>
      <c r="F677" s="261" t="s">
        <v>686</v>
      </c>
      <c r="G677" s="259"/>
      <c r="H677" s="262">
        <v>0.235</v>
      </c>
      <c r="I677" s="263"/>
      <c r="J677" s="259"/>
      <c r="K677" s="259"/>
      <c r="L677" s="264"/>
      <c r="M677" s="265"/>
      <c r="N677" s="266"/>
      <c r="O677" s="266"/>
      <c r="P677" s="266"/>
      <c r="Q677" s="266"/>
      <c r="R677" s="266"/>
      <c r="S677" s="266"/>
      <c r="T677" s="267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68" t="s">
        <v>221</v>
      </c>
      <c r="AU677" s="268" t="s">
        <v>84</v>
      </c>
      <c r="AV677" s="14" t="s">
        <v>84</v>
      </c>
      <c r="AW677" s="14" t="s">
        <v>31</v>
      </c>
      <c r="AX677" s="14" t="s">
        <v>74</v>
      </c>
      <c r="AY677" s="268" t="s">
        <v>211</v>
      </c>
    </row>
    <row r="678" spans="1:51" s="14" customFormat="1" ht="12">
      <c r="A678" s="14"/>
      <c r="B678" s="258"/>
      <c r="C678" s="259"/>
      <c r="D678" s="249" t="s">
        <v>221</v>
      </c>
      <c r="E678" s="260" t="s">
        <v>1</v>
      </c>
      <c r="F678" s="261" t="s">
        <v>687</v>
      </c>
      <c r="G678" s="259"/>
      <c r="H678" s="262">
        <v>0.195</v>
      </c>
      <c r="I678" s="263"/>
      <c r="J678" s="259"/>
      <c r="K678" s="259"/>
      <c r="L678" s="264"/>
      <c r="M678" s="265"/>
      <c r="N678" s="266"/>
      <c r="O678" s="266"/>
      <c r="P678" s="266"/>
      <c r="Q678" s="266"/>
      <c r="R678" s="266"/>
      <c r="S678" s="266"/>
      <c r="T678" s="267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68" t="s">
        <v>221</v>
      </c>
      <c r="AU678" s="268" t="s">
        <v>84</v>
      </c>
      <c r="AV678" s="14" t="s">
        <v>84</v>
      </c>
      <c r="AW678" s="14" t="s">
        <v>31</v>
      </c>
      <c r="AX678" s="14" t="s">
        <v>74</v>
      </c>
      <c r="AY678" s="268" t="s">
        <v>211</v>
      </c>
    </row>
    <row r="679" spans="1:51" s="14" customFormat="1" ht="12">
      <c r="A679" s="14"/>
      <c r="B679" s="258"/>
      <c r="C679" s="259"/>
      <c r="D679" s="249" t="s">
        <v>221</v>
      </c>
      <c r="E679" s="260" t="s">
        <v>1</v>
      </c>
      <c r="F679" s="261" t="s">
        <v>688</v>
      </c>
      <c r="G679" s="259"/>
      <c r="H679" s="262">
        <v>0.12</v>
      </c>
      <c r="I679" s="263"/>
      <c r="J679" s="259"/>
      <c r="K679" s="259"/>
      <c r="L679" s="264"/>
      <c r="M679" s="265"/>
      <c r="N679" s="266"/>
      <c r="O679" s="266"/>
      <c r="P679" s="266"/>
      <c r="Q679" s="266"/>
      <c r="R679" s="266"/>
      <c r="S679" s="266"/>
      <c r="T679" s="267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8" t="s">
        <v>221</v>
      </c>
      <c r="AU679" s="268" t="s">
        <v>84</v>
      </c>
      <c r="AV679" s="14" t="s">
        <v>84</v>
      </c>
      <c r="AW679" s="14" t="s">
        <v>31</v>
      </c>
      <c r="AX679" s="14" t="s">
        <v>74</v>
      </c>
      <c r="AY679" s="268" t="s">
        <v>211</v>
      </c>
    </row>
    <row r="680" spans="1:51" s="14" customFormat="1" ht="12">
      <c r="A680" s="14"/>
      <c r="B680" s="258"/>
      <c r="C680" s="259"/>
      <c r="D680" s="249" t="s">
        <v>221</v>
      </c>
      <c r="E680" s="260" t="s">
        <v>1</v>
      </c>
      <c r="F680" s="261" t="s">
        <v>689</v>
      </c>
      <c r="G680" s="259"/>
      <c r="H680" s="262">
        <v>0.14</v>
      </c>
      <c r="I680" s="263"/>
      <c r="J680" s="259"/>
      <c r="K680" s="259"/>
      <c r="L680" s="264"/>
      <c r="M680" s="265"/>
      <c r="N680" s="266"/>
      <c r="O680" s="266"/>
      <c r="P680" s="266"/>
      <c r="Q680" s="266"/>
      <c r="R680" s="266"/>
      <c r="S680" s="266"/>
      <c r="T680" s="267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68" t="s">
        <v>221</v>
      </c>
      <c r="AU680" s="268" t="s">
        <v>84</v>
      </c>
      <c r="AV680" s="14" t="s">
        <v>84</v>
      </c>
      <c r="AW680" s="14" t="s">
        <v>31</v>
      </c>
      <c r="AX680" s="14" t="s">
        <v>74</v>
      </c>
      <c r="AY680" s="268" t="s">
        <v>211</v>
      </c>
    </row>
    <row r="681" spans="1:51" s="14" customFormat="1" ht="12">
      <c r="A681" s="14"/>
      <c r="B681" s="258"/>
      <c r="C681" s="259"/>
      <c r="D681" s="249" t="s">
        <v>221</v>
      </c>
      <c r="E681" s="260" t="s">
        <v>1</v>
      </c>
      <c r="F681" s="261" t="s">
        <v>690</v>
      </c>
      <c r="G681" s="259"/>
      <c r="H681" s="262">
        <v>0.15</v>
      </c>
      <c r="I681" s="263"/>
      <c r="J681" s="259"/>
      <c r="K681" s="259"/>
      <c r="L681" s="264"/>
      <c r="M681" s="265"/>
      <c r="N681" s="266"/>
      <c r="O681" s="266"/>
      <c r="P681" s="266"/>
      <c r="Q681" s="266"/>
      <c r="R681" s="266"/>
      <c r="S681" s="266"/>
      <c r="T681" s="267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8" t="s">
        <v>221</v>
      </c>
      <c r="AU681" s="268" t="s">
        <v>84</v>
      </c>
      <c r="AV681" s="14" t="s">
        <v>84</v>
      </c>
      <c r="AW681" s="14" t="s">
        <v>31</v>
      </c>
      <c r="AX681" s="14" t="s">
        <v>74</v>
      </c>
      <c r="AY681" s="268" t="s">
        <v>211</v>
      </c>
    </row>
    <row r="682" spans="1:51" s="13" customFormat="1" ht="12">
      <c r="A682" s="13"/>
      <c r="B682" s="247"/>
      <c r="C682" s="248"/>
      <c r="D682" s="249" t="s">
        <v>221</v>
      </c>
      <c r="E682" s="250" t="s">
        <v>1</v>
      </c>
      <c r="F682" s="251" t="s">
        <v>691</v>
      </c>
      <c r="G682" s="248"/>
      <c r="H682" s="250" t="s">
        <v>1</v>
      </c>
      <c r="I682" s="252"/>
      <c r="J682" s="248"/>
      <c r="K682" s="248"/>
      <c r="L682" s="253"/>
      <c r="M682" s="254"/>
      <c r="N682" s="255"/>
      <c r="O682" s="255"/>
      <c r="P682" s="255"/>
      <c r="Q682" s="255"/>
      <c r="R682" s="255"/>
      <c r="S682" s="255"/>
      <c r="T682" s="256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7" t="s">
        <v>221</v>
      </c>
      <c r="AU682" s="257" t="s">
        <v>84</v>
      </c>
      <c r="AV682" s="13" t="s">
        <v>82</v>
      </c>
      <c r="AW682" s="13" t="s">
        <v>31</v>
      </c>
      <c r="AX682" s="13" t="s">
        <v>74</v>
      </c>
      <c r="AY682" s="257" t="s">
        <v>211</v>
      </c>
    </row>
    <row r="683" spans="1:51" s="14" customFormat="1" ht="12">
      <c r="A683" s="14"/>
      <c r="B683" s="258"/>
      <c r="C683" s="259"/>
      <c r="D683" s="249" t="s">
        <v>221</v>
      </c>
      <c r="E683" s="260" t="s">
        <v>1</v>
      </c>
      <c r="F683" s="261" t="s">
        <v>692</v>
      </c>
      <c r="G683" s="259"/>
      <c r="H683" s="262">
        <v>0.101</v>
      </c>
      <c r="I683" s="263"/>
      <c r="J683" s="259"/>
      <c r="K683" s="259"/>
      <c r="L683" s="264"/>
      <c r="M683" s="265"/>
      <c r="N683" s="266"/>
      <c r="O683" s="266"/>
      <c r="P683" s="266"/>
      <c r="Q683" s="266"/>
      <c r="R683" s="266"/>
      <c r="S683" s="266"/>
      <c r="T683" s="267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8" t="s">
        <v>221</v>
      </c>
      <c r="AU683" s="268" t="s">
        <v>84</v>
      </c>
      <c r="AV683" s="14" t="s">
        <v>84</v>
      </c>
      <c r="AW683" s="14" t="s">
        <v>31</v>
      </c>
      <c r="AX683" s="14" t="s">
        <v>74</v>
      </c>
      <c r="AY683" s="268" t="s">
        <v>211</v>
      </c>
    </row>
    <row r="684" spans="1:51" s="13" customFormat="1" ht="12">
      <c r="A684" s="13"/>
      <c r="B684" s="247"/>
      <c r="C684" s="248"/>
      <c r="D684" s="249" t="s">
        <v>221</v>
      </c>
      <c r="E684" s="250" t="s">
        <v>1</v>
      </c>
      <c r="F684" s="251" t="s">
        <v>693</v>
      </c>
      <c r="G684" s="248"/>
      <c r="H684" s="250" t="s">
        <v>1</v>
      </c>
      <c r="I684" s="252"/>
      <c r="J684" s="248"/>
      <c r="K684" s="248"/>
      <c r="L684" s="253"/>
      <c r="M684" s="254"/>
      <c r="N684" s="255"/>
      <c r="O684" s="255"/>
      <c r="P684" s="255"/>
      <c r="Q684" s="255"/>
      <c r="R684" s="255"/>
      <c r="S684" s="255"/>
      <c r="T684" s="256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57" t="s">
        <v>221</v>
      </c>
      <c r="AU684" s="257" t="s">
        <v>84</v>
      </c>
      <c r="AV684" s="13" t="s">
        <v>82</v>
      </c>
      <c r="AW684" s="13" t="s">
        <v>31</v>
      </c>
      <c r="AX684" s="13" t="s">
        <v>74</v>
      </c>
      <c r="AY684" s="257" t="s">
        <v>211</v>
      </c>
    </row>
    <row r="685" spans="1:51" s="14" customFormat="1" ht="12">
      <c r="A685" s="14"/>
      <c r="B685" s="258"/>
      <c r="C685" s="259"/>
      <c r="D685" s="249" t="s">
        <v>221</v>
      </c>
      <c r="E685" s="260" t="s">
        <v>1</v>
      </c>
      <c r="F685" s="261" t="s">
        <v>694</v>
      </c>
      <c r="G685" s="259"/>
      <c r="H685" s="262">
        <v>2.244</v>
      </c>
      <c r="I685" s="263"/>
      <c r="J685" s="259"/>
      <c r="K685" s="259"/>
      <c r="L685" s="264"/>
      <c r="M685" s="265"/>
      <c r="N685" s="266"/>
      <c r="O685" s="266"/>
      <c r="P685" s="266"/>
      <c r="Q685" s="266"/>
      <c r="R685" s="266"/>
      <c r="S685" s="266"/>
      <c r="T685" s="267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8" t="s">
        <v>221</v>
      </c>
      <c r="AU685" s="268" t="s">
        <v>84</v>
      </c>
      <c r="AV685" s="14" t="s">
        <v>84</v>
      </c>
      <c r="AW685" s="14" t="s">
        <v>31</v>
      </c>
      <c r="AX685" s="14" t="s">
        <v>74</v>
      </c>
      <c r="AY685" s="268" t="s">
        <v>211</v>
      </c>
    </row>
    <row r="686" spans="1:51" s="14" customFormat="1" ht="12">
      <c r="A686" s="14"/>
      <c r="B686" s="258"/>
      <c r="C686" s="259"/>
      <c r="D686" s="249" t="s">
        <v>221</v>
      </c>
      <c r="E686" s="260" t="s">
        <v>1</v>
      </c>
      <c r="F686" s="261" t="s">
        <v>695</v>
      </c>
      <c r="G686" s="259"/>
      <c r="H686" s="262">
        <v>0.023</v>
      </c>
      <c r="I686" s="263"/>
      <c r="J686" s="259"/>
      <c r="K686" s="259"/>
      <c r="L686" s="264"/>
      <c r="M686" s="265"/>
      <c r="N686" s="266"/>
      <c r="O686" s="266"/>
      <c r="P686" s="266"/>
      <c r="Q686" s="266"/>
      <c r="R686" s="266"/>
      <c r="S686" s="266"/>
      <c r="T686" s="267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8" t="s">
        <v>221</v>
      </c>
      <c r="AU686" s="268" t="s">
        <v>84</v>
      </c>
      <c r="AV686" s="14" t="s">
        <v>84</v>
      </c>
      <c r="AW686" s="14" t="s">
        <v>31</v>
      </c>
      <c r="AX686" s="14" t="s">
        <v>74</v>
      </c>
      <c r="AY686" s="268" t="s">
        <v>211</v>
      </c>
    </row>
    <row r="687" spans="1:51" s="15" customFormat="1" ht="12">
      <c r="A687" s="15"/>
      <c r="B687" s="269"/>
      <c r="C687" s="270"/>
      <c r="D687" s="249" t="s">
        <v>221</v>
      </c>
      <c r="E687" s="271" t="s">
        <v>1</v>
      </c>
      <c r="F687" s="272" t="s">
        <v>225</v>
      </c>
      <c r="G687" s="270"/>
      <c r="H687" s="273">
        <v>39.148</v>
      </c>
      <c r="I687" s="274"/>
      <c r="J687" s="270"/>
      <c r="K687" s="270"/>
      <c r="L687" s="275"/>
      <c r="M687" s="276"/>
      <c r="N687" s="277"/>
      <c r="O687" s="277"/>
      <c r="P687" s="277"/>
      <c r="Q687" s="277"/>
      <c r="R687" s="277"/>
      <c r="S687" s="277"/>
      <c r="T687" s="278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79" t="s">
        <v>221</v>
      </c>
      <c r="AU687" s="279" t="s">
        <v>84</v>
      </c>
      <c r="AV687" s="15" t="s">
        <v>217</v>
      </c>
      <c r="AW687" s="15" t="s">
        <v>31</v>
      </c>
      <c r="AX687" s="15" t="s">
        <v>82</v>
      </c>
      <c r="AY687" s="279" t="s">
        <v>211</v>
      </c>
    </row>
    <row r="688" spans="1:65" s="2" customFormat="1" ht="16.5" customHeight="1">
      <c r="A688" s="38"/>
      <c r="B688" s="39"/>
      <c r="C688" s="280" t="s">
        <v>696</v>
      </c>
      <c r="D688" s="280" t="s">
        <v>258</v>
      </c>
      <c r="E688" s="281" t="s">
        <v>697</v>
      </c>
      <c r="F688" s="282" t="s">
        <v>698</v>
      </c>
      <c r="G688" s="283" t="s">
        <v>247</v>
      </c>
      <c r="H688" s="284">
        <v>0.012</v>
      </c>
      <c r="I688" s="285"/>
      <c r="J688" s="286">
        <f>ROUND(I688*H688,2)</f>
        <v>0</v>
      </c>
      <c r="K688" s="287"/>
      <c r="L688" s="288"/>
      <c r="M688" s="289" t="s">
        <v>1</v>
      </c>
      <c r="N688" s="290" t="s">
        <v>39</v>
      </c>
      <c r="O688" s="91"/>
      <c r="P688" s="238">
        <f>O688*H688</f>
        <v>0</v>
      </c>
      <c r="Q688" s="238">
        <v>1</v>
      </c>
      <c r="R688" s="238">
        <f>Q688*H688</f>
        <v>0.012</v>
      </c>
      <c r="S688" s="238">
        <v>0</v>
      </c>
      <c r="T688" s="239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240" t="s">
        <v>468</v>
      </c>
      <c r="AT688" s="240" t="s">
        <v>258</v>
      </c>
      <c r="AU688" s="240" t="s">
        <v>84</v>
      </c>
      <c r="AY688" s="17" t="s">
        <v>211</v>
      </c>
      <c r="BE688" s="241">
        <f>IF(N688="základní",J688,0)</f>
        <v>0</v>
      </c>
      <c r="BF688" s="241">
        <f>IF(N688="snížená",J688,0)</f>
        <v>0</v>
      </c>
      <c r="BG688" s="241">
        <f>IF(N688="zákl. přenesená",J688,0)</f>
        <v>0</v>
      </c>
      <c r="BH688" s="241">
        <f>IF(N688="sníž. přenesená",J688,0)</f>
        <v>0</v>
      </c>
      <c r="BI688" s="241">
        <f>IF(N688="nulová",J688,0)</f>
        <v>0</v>
      </c>
      <c r="BJ688" s="17" t="s">
        <v>82</v>
      </c>
      <c r="BK688" s="241">
        <f>ROUND(I688*H688,2)</f>
        <v>0</v>
      </c>
      <c r="BL688" s="17" t="s">
        <v>310</v>
      </c>
      <c r="BM688" s="240" t="s">
        <v>699</v>
      </c>
    </row>
    <row r="689" spans="1:51" s="14" customFormat="1" ht="12">
      <c r="A689" s="14"/>
      <c r="B689" s="258"/>
      <c r="C689" s="259"/>
      <c r="D689" s="249" t="s">
        <v>221</v>
      </c>
      <c r="E689" s="260" t="s">
        <v>1</v>
      </c>
      <c r="F689" s="261" t="s">
        <v>700</v>
      </c>
      <c r="G689" s="259"/>
      <c r="H689" s="262">
        <v>0.012</v>
      </c>
      <c r="I689" s="263"/>
      <c r="J689" s="259"/>
      <c r="K689" s="259"/>
      <c r="L689" s="264"/>
      <c r="M689" s="265"/>
      <c r="N689" s="266"/>
      <c r="O689" s="266"/>
      <c r="P689" s="266"/>
      <c r="Q689" s="266"/>
      <c r="R689" s="266"/>
      <c r="S689" s="266"/>
      <c r="T689" s="267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68" t="s">
        <v>221</v>
      </c>
      <c r="AU689" s="268" t="s">
        <v>84</v>
      </c>
      <c r="AV689" s="14" t="s">
        <v>84</v>
      </c>
      <c r="AW689" s="14" t="s">
        <v>31</v>
      </c>
      <c r="AX689" s="14" t="s">
        <v>74</v>
      </c>
      <c r="AY689" s="268" t="s">
        <v>211</v>
      </c>
    </row>
    <row r="690" spans="1:51" s="15" customFormat="1" ht="12">
      <c r="A690" s="15"/>
      <c r="B690" s="269"/>
      <c r="C690" s="270"/>
      <c r="D690" s="249" t="s">
        <v>221</v>
      </c>
      <c r="E690" s="271" t="s">
        <v>1</v>
      </c>
      <c r="F690" s="272" t="s">
        <v>225</v>
      </c>
      <c r="G690" s="270"/>
      <c r="H690" s="273">
        <v>0.012</v>
      </c>
      <c r="I690" s="274"/>
      <c r="J690" s="270"/>
      <c r="K690" s="270"/>
      <c r="L690" s="275"/>
      <c r="M690" s="276"/>
      <c r="N690" s="277"/>
      <c r="O690" s="277"/>
      <c r="P690" s="277"/>
      <c r="Q690" s="277"/>
      <c r="R690" s="277"/>
      <c r="S690" s="277"/>
      <c r="T690" s="278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79" t="s">
        <v>221</v>
      </c>
      <c r="AU690" s="279" t="s">
        <v>84</v>
      </c>
      <c r="AV690" s="15" t="s">
        <v>217</v>
      </c>
      <c r="AW690" s="15" t="s">
        <v>31</v>
      </c>
      <c r="AX690" s="15" t="s">
        <v>82</v>
      </c>
      <c r="AY690" s="279" t="s">
        <v>211</v>
      </c>
    </row>
    <row r="691" spans="1:65" s="2" customFormat="1" ht="16.5" customHeight="1">
      <c r="A691" s="38"/>
      <c r="B691" s="39"/>
      <c r="C691" s="228" t="s">
        <v>701</v>
      </c>
      <c r="D691" s="228" t="s">
        <v>213</v>
      </c>
      <c r="E691" s="229" t="s">
        <v>702</v>
      </c>
      <c r="F691" s="230" t="s">
        <v>703</v>
      </c>
      <c r="G691" s="231" t="s">
        <v>292</v>
      </c>
      <c r="H691" s="232">
        <v>2.16</v>
      </c>
      <c r="I691" s="233"/>
      <c r="J691" s="234">
        <f>ROUND(I691*H691,2)</f>
        <v>0</v>
      </c>
      <c r="K691" s="235"/>
      <c r="L691" s="44"/>
      <c r="M691" s="236" t="s">
        <v>1</v>
      </c>
      <c r="N691" s="237" t="s">
        <v>39</v>
      </c>
      <c r="O691" s="91"/>
      <c r="P691" s="238">
        <f>O691*H691</f>
        <v>0</v>
      </c>
      <c r="Q691" s="238">
        <v>0</v>
      </c>
      <c r="R691" s="238">
        <f>Q691*H691</f>
        <v>0</v>
      </c>
      <c r="S691" s="238">
        <v>0.004</v>
      </c>
      <c r="T691" s="239">
        <f>S691*H691</f>
        <v>0.00864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240" t="s">
        <v>310</v>
      </c>
      <c r="AT691" s="240" t="s">
        <v>213</v>
      </c>
      <c r="AU691" s="240" t="s">
        <v>84</v>
      </c>
      <c r="AY691" s="17" t="s">
        <v>211</v>
      </c>
      <c r="BE691" s="241">
        <f>IF(N691="základní",J691,0)</f>
        <v>0</v>
      </c>
      <c r="BF691" s="241">
        <f>IF(N691="snížená",J691,0)</f>
        <v>0</v>
      </c>
      <c r="BG691" s="241">
        <f>IF(N691="zákl. přenesená",J691,0)</f>
        <v>0</v>
      </c>
      <c r="BH691" s="241">
        <f>IF(N691="sníž. přenesená",J691,0)</f>
        <v>0</v>
      </c>
      <c r="BI691" s="241">
        <f>IF(N691="nulová",J691,0)</f>
        <v>0</v>
      </c>
      <c r="BJ691" s="17" t="s">
        <v>82</v>
      </c>
      <c r="BK691" s="241">
        <f>ROUND(I691*H691,2)</f>
        <v>0</v>
      </c>
      <c r="BL691" s="17" t="s">
        <v>310</v>
      </c>
      <c r="BM691" s="240" t="s">
        <v>704</v>
      </c>
    </row>
    <row r="692" spans="1:51" s="13" customFormat="1" ht="12">
      <c r="A692" s="13"/>
      <c r="B692" s="247"/>
      <c r="C692" s="248"/>
      <c r="D692" s="249" t="s">
        <v>221</v>
      </c>
      <c r="E692" s="250" t="s">
        <v>1</v>
      </c>
      <c r="F692" s="251" t="s">
        <v>705</v>
      </c>
      <c r="G692" s="248"/>
      <c r="H692" s="250" t="s">
        <v>1</v>
      </c>
      <c r="I692" s="252"/>
      <c r="J692" s="248"/>
      <c r="K692" s="248"/>
      <c r="L692" s="253"/>
      <c r="M692" s="254"/>
      <c r="N692" s="255"/>
      <c r="O692" s="255"/>
      <c r="P692" s="255"/>
      <c r="Q692" s="255"/>
      <c r="R692" s="255"/>
      <c r="S692" s="255"/>
      <c r="T692" s="256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57" t="s">
        <v>221</v>
      </c>
      <c r="AU692" s="257" t="s">
        <v>84</v>
      </c>
      <c r="AV692" s="13" t="s">
        <v>82</v>
      </c>
      <c r="AW692" s="13" t="s">
        <v>31</v>
      </c>
      <c r="AX692" s="13" t="s">
        <v>74</v>
      </c>
      <c r="AY692" s="257" t="s">
        <v>211</v>
      </c>
    </row>
    <row r="693" spans="1:51" s="13" customFormat="1" ht="12">
      <c r="A693" s="13"/>
      <c r="B693" s="247"/>
      <c r="C693" s="248"/>
      <c r="D693" s="249" t="s">
        <v>221</v>
      </c>
      <c r="E693" s="250" t="s">
        <v>1</v>
      </c>
      <c r="F693" s="251" t="s">
        <v>223</v>
      </c>
      <c r="G693" s="248"/>
      <c r="H693" s="250" t="s">
        <v>1</v>
      </c>
      <c r="I693" s="252"/>
      <c r="J693" s="248"/>
      <c r="K693" s="248"/>
      <c r="L693" s="253"/>
      <c r="M693" s="254"/>
      <c r="N693" s="255"/>
      <c r="O693" s="255"/>
      <c r="P693" s="255"/>
      <c r="Q693" s="255"/>
      <c r="R693" s="255"/>
      <c r="S693" s="255"/>
      <c r="T693" s="256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57" t="s">
        <v>221</v>
      </c>
      <c r="AU693" s="257" t="s">
        <v>84</v>
      </c>
      <c r="AV693" s="13" t="s">
        <v>82</v>
      </c>
      <c r="AW693" s="13" t="s">
        <v>31</v>
      </c>
      <c r="AX693" s="13" t="s">
        <v>74</v>
      </c>
      <c r="AY693" s="257" t="s">
        <v>211</v>
      </c>
    </row>
    <row r="694" spans="1:51" s="14" customFormat="1" ht="12">
      <c r="A694" s="14"/>
      <c r="B694" s="258"/>
      <c r="C694" s="259"/>
      <c r="D694" s="249" t="s">
        <v>221</v>
      </c>
      <c r="E694" s="260" t="s">
        <v>1</v>
      </c>
      <c r="F694" s="261" t="s">
        <v>706</v>
      </c>
      <c r="G694" s="259"/>
      <c r="H694" s="262">
        <v>2.16</v>
      </c>
      <c r="I694" s="263"/>
      <c r="J694" s="259"/>
      <c r="K694" s="259"/>
      <c r="L694" s="264"/>
      <c r="M694" s="265"/>
      <c r="N694" s="266"/>
      <c r="O694" s="266"/>
      <c r="P694" s="266"/>
      <c r="Q694" s="266"/>
      <c r="R694" s="266"/>
      <c r="S694" s="266"/>
      <c r="T694" s="267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68" t="s">
        <v>221</v>
      </c>
      <c r="AU694" s="268" t="s">
        <v>84</v>
      </c>
      <c r="AV694" s="14" t="s">
        <v>84</v>
      </c>
      <c r="AW694" s="14" t="s">
        <v>31</v>
      </c>
      <c r="AX694" s="14" t="s">
        <v>74</v>
      </c>
      <c r="AY694" s="268" t="s">
        <v>211</v>
      </c>
    </row>
    <row r="695" spans="1:51" s="15" customFormat="1" ht="12">
      <c r="A695" s="15"/>
      <c r="B695" s="269"/>
      <c r="C695" s="270"/>
      <c r="D695" s="249" t="s">
        <v>221</v>
      </c>
      <c r="E695" s="271" t="s">
        <v>1</v>
      </c>
      <c r="F695" s="272" t="s">
        <v>225</v>
      </c>
      <c r="G695" s="270"/>
      <c r="H695" s="273">
        <v>2.16</v>
      </c>
      <c r="I695" s="274"/>
      <c r="J695" s="270"/>
      <c r="K695" s="270"/>
      <c r="L695" s="275"/>
      <c r="M695" s="276"/>
      <c r="N695" s="277"/>
      <c r="O695" s="277"/>
      <c r="P695" s="277"/>
      <c r="Q695" s="277"/>
      <c r="R695" s="277"/>
      <c r="S695" s="277"/>
      <c r="T695" s="278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79" t="s">
        <v>221</v>
      </c>
      <c r="AU695" s="279" t="s">
        <v>84</v>
      </c>
      <c r="AV695" s="15" t="s">
        <v>217</v>
      </c>
      <c r="AW695" s="15" t="s">
        <v>31</v>
      </c>
      <c r="AX695" s="15" t="s">
        <v>82</v>
      </c>
      <c r="AY695" s="279" t="s">
        <v>211</v>
      </c>
    </row>
    <row r="696" spans="1:65" s="2" customFormat="1" ht="24.15" customHeight="1">
      <c r="A696" s="38"/>
      <c r="B696" s="39"/>
      <c r="C696" s="228" t="s">
        <v>707</v>
      </c>
      <c r="D696" s="228" t="s">
        <v>213</v>
      </c>
      <c r="E696" s="229" t="s">
        <v>708</v>
      </c>
      <c r="F696" s="230" t="s">
        <v>709</v>
      </c>
      <c r="G696" s="231" t="s">
        <v>292</v>
      </c>
      <c r="H696" s="232">
        <v>39.148</v>
      </c>
      <c r="I696" s="233"/>
      <c r="J696" s="234">
        <f>ROUND(I696*H696,2)</f>
        <v>0</v>
      </c>
      <c r="K696" s="235"/>
      <c r="L696" s="44"/>
      <c r="M696" s="236" t="s">
        <v>1</v>
      </c>
      <c r="N696" s="237" t="s">
        <v>39</v>
      </c>
      <c r="O696" s="91"/>
      <c r="P696" s="238">
        <f>O696*H696</f>
        <v>0</v>
      </c>
      <c r="Q696" s="238">
        <v>0.0004</v>
      </c>
      <c r="R696" s="238">
        <f>Q696*H696</f>
        <v>0.0156592</v>
      </c>
      <c r="S696" s="238">
        <v>0</v>
      </c>
      <c r="T696" s="239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40" t="s">
        <v>310</v>
      </c>
      <c r="AT696" s="240" t="s">
        <v>213</v>
      </c>
      <c r="AU696" s="240" t="s">
        <v>84</v>
      </c>
      <c r="AY696" s="17" t="s">
        <v>211</v>
      </c>
      <c r="BE696" s="241">
        <f>IF(N696="základní",J696,0)</f>
        <v>0</v>
      </c>
      <c r="BF696" s="241">
        <f>IF(N696="snížená",J696,0)</f>
        <v>0</v>
      </c>
      <c r="BG696" s="241">
        <f>IF(N696="zákl. přenesená",J696,0)</f>
        <v>0</v>
      </c>
      <c r="BH696" s="241">
        <f>IF(N696="sníž. přenesená",J696,0)</f>
        <v>0</v>
      </c>
      <c r="BI696" s="241">
        <f>IF(N696="nulová",J696,0)</f>
        <v>0</v>
      </c>
      <c r="BJ696" s="17" t="s">
        <v>82</v>
      </c>
      <c r="BK696" s="241">
        <f>ROUND(I696*H696,2)</f>
        <v>0</v>
      </c>
      <c r="BL696" s="17" t="s">
        <v>310</v>
      </c>
      <c r="BM696" s="240" t="s">
        <v>710</v>
      </c>
    </row>
    <row r="697" spans="1:51" s="13" customFormat="1" ht="12">
      <c r="A697" s="13"/>
      <c r="B697" s="247"/>
      <c r="C697" s="248"/>
      <c r="D697" s="249" t="s">
        <v>221</v>
      </c>
      <c r="E697" s="250" t="s">
        <v>1</v>
      </c>
      <c r="F697" s="251" t="s">
        <v>223</v>
      </c>
      <c r="G697" s="248"/>
      <c r="H697" s="250" t="s">
        <v>1</v>
      </c>
      <c r="I697" s="252"/>
      <c r="J697" s="248"/>
      <c r="K697" s="248"/>
      <c r="L697" s="253"/>
      <c r="M697" s="254"/>
      <c r="N697" s="255"/>
      <c r="O697" s="255"/>
      <c r="P697" s="255"/>
      <c r="Q697" s="255"/>
      <c r="R697" s="255"/>
      <c r="S697" s="255"/>
      <c r="T697" s="256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7" t="s">
        <v>221</v>
      </c>
      <c r="AU697" s="257" t="s">
        <v>84</v>
      </c>
      <c r="AV697" s="13" t="s">
        <v>82</v>
      </c>
      <c r="AW697" s="13" t="s">
        <v>31</v>
      </c>
      <c r="AX697" s="13" t="s">
        <v>74</v>
      </c>
      <c r="AY697" s="257" t="s">
        <v>211</v>
      </c>
    </row>
    <row r="698" spans="1:51" s="14" customFormat="1" ht="12">
      <c r="A698" s="14"/>
      <c r="B698" s="258"/>
      <c r="C698" s="259"/>
      <c r="D698" s="249" t="s">
        <v>221</v>
      </c>
      <c r="E698" s="260" t="s">
        <v>1</v>
      </c>
      <c r="F698" s="261" t="s">
        <v>551</v>
      </c>
      <c r="G698" s="259"/>
      <c r="H698" s="262">
        <v>19.61</v>
      </c>
      <c r="I698" s="263"/>
      <c r="J698" s="259"/>
      <c r="K698" s="259"/>
      <c r="L698" s="264"/>
      <c r="M698" s="265"/>
      <c r="N698" s="266"/>
      <c r="O698" s="266"/>
      <c r="P698" s="266"/>
      <c r="Q698" s="266"/>
      <c r="R698" s="266"/>
      <c r="S698" s="266"/>
      <c r="T698" s="267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8" t="s">
        <v>221</v>
      </c>
      <c r="AU698" s="268" t="s">
        <v>84</v>
      </c>
      <c r="AV698" s="14" t="s">
        <v>84</v>
      </c>
      <c r="AW698" s="14" t="s">
        <v>31</v>
      </c>
      <c r="AX698" s="14" t="s">
        <v>74</v>
      </c>
      <c r="AY698" s="268" t="s">
        <v>211</v>
      </c>
    </row>
    <row r="699" spans="1:51" s="14" customFormat="1" ht="12">
      <c r="A699" s="14"/>
      <c r="B699" s="258"/>
      <c r="C699" s="259"/>
      <c r="D699" s="249" t="s">
        <v>221</v>
      </c>
      <c r="E699" s="260" t="s">
        <v>1</v>
      </c>
      <c r="F699" s="261" t="s">
        <v>552</v>
      </c>
      <c r="G699" s="259"/>
      <c r="H699" s="262">
        <v>16.33</v>
      </c>
      <c r="I699" s="263"/>
      <c r="J699" s="259"/>
      <c r="K699" s="259"/>
      <c r="L699" s="264"/>
      <c r="M699" s="265"/>
      <c r="N699" s="266"/>
      <c r="O699" s="266"/>
      <c r="P699" s="266"/>
      <c r="Q699" s="266"/>
      <c r="R699" s="266"/>
      <c r="S699" s="266"/>
      <c r="T699" s="267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8" t="s">
        <v>221</v>
      </c>
      <c r="AU699" s="268" t="s">
        <v>84</v>
      </c>
      <c r="AV699" s="14" t="s">
        <v>84</v>
      </c>
      <c r="AW699" s="14" t="s">
        <v>31</v>
      </c>
      <c r="AX699" s="14" t="s">
        <v>74</v>
      </c>
      <c r="AY699" s="268" t="s">
        <v>211</v>
      </c>
    </row>
    <row r="700" spans="1:51" s="13" customFormat="1" ht="12">
      <c r="A700" s="13"/>
      <c r="B700" s="247"/>
      <c r="C700" s="248"/>
      <c r="D700" s="249" t="s">
        <v>221</v>
      </c>
      <c r="E700" s="250" t="s">
        <v>1</v>
      </c>
      <c r="F700" s="251" t="s">
        <v>685</v>
      </c>
      <c r="G700" s="248"/>
      <c r="H700" s="250" t="s">
        <v>1</v>
      </c>
      <c r="I700" s="252"/>
      <c r="J700" s="248"/>
      <c r="K700" s="248"/>
      <c r="L700" s="253"/>
      <c r="M700" s="254"/>
      <c r="N700" s="255"/>
      <c r="O700" s="255"/>
      <c r="P700" s="255"/>
      <c r="Q700" s="255"/>
      <c r="R700" s="255"/>
      <c r="S700" s="255"/>
      <c r="T700" s="256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7" t="s">
        <v>221</v>
      </c>
      <c r="AU700" s="257" t="s">
        <v>84</v>
      </c>
      <c r="AV700" s="13" t="s">
        <v>82</v>
      </c>
      <c r="AW700" s="13" t="s">
        <v>31</v>
      </c>
      <c r="AX700" s="13" t="s">
        <v>74</v>
      </c>
      <c r="AY700" s="257" t="s">
        <v>211</v>
      </c>
    </row>
    <row r="701" spans="1:51" s="14" customFormat="1" ht="12">
      <c r="A701" s="14"/>
      <c r="B701" s="258"/>
      <c r="C701" s="259"/>
      <c r="D701" s="249" t="s">
        <v>221</v>
      </c>
      <c r="E701" s="260" t="s">
        <v>1</v>
      </c>
      <c r="F701" s="261" t="s">
        <v>686</v>
      </c>
      <c r="G701" s="259"/>
      <c r="H701" s="262">
        <v>0.235</v>
      </c>
      <c r="I701" s="263"/>
      <c r="J701" s="259"/>
      <c r="K701" s="259"/>
      <c r="L701" s="264"/>
      <c r="M701" s="265"/>
      <c r="N701" s="266"/>
      <c r="O701" s="266"/>
      <c r="P701" s="266"/>
      <c r="Q701" s="266"/>
      <c r="R701" s="266"/>
      <c r="S701" s="266"/>
      <c r="T701" s="267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8" t="s">
        <v>221</v>
      </c>
      <c r="AU701" s="268" t="s">
        <v>84</v>
      </c>
      <c r="AV701" s="14" t="s">
        <v>84</v>
      </c>
      <c r="AW701" s="14" t="s">
        <v>31</v>
      </c>
      <c r="AX701" s="14" t="s">
        <v>74</v>
      </c>
      <c r="AY701" s="268" t="s">
        <v>211</v>
      </c>
    </row>
    <row r="702" spans="1:51" s="14" customFormat="1" ht="12">
      <c r="A702" s="14"/>
      <c r="B702" s="258"/>
      <c r="C702" s="259"/>
      <c r="D702" s="249" t="s">
        <v>221</v>
      </c>
      <c r="E702" s="260" t="s">
        <v>1</v>
      </c>
      <c r="F702" s="261" t="s">
        <v>687</v>
      </c>
      <c r="G702" s="259"/>
      <c r="H702" s="262">
        <v>0.195</v>
      </c>
      <c r="I702" s="263"/>
      <c r="J702" s="259"/>
      <c r="K702" s="259"/>
      <c r="L702" s="264"/>
      <c r="M702" s="265"/>
      <c r="N702" s="266"/>
      <c r="O702" s="266"/>
      <c r="P702" s="266"/>
      <c r="Q702" s="266"/>
      <c r="R702" s="266"/>
      <c r="S702" s="266"/>
      <c r="T702" s="267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68" t="s">
        <v>221</v>
      </c>
      <c r="AU702" s="268" t="s">
        <v>84</v>
      </c>
      <c r="AV702" s="14" t="s">
        <v>84</v>
      </c>
      <c r="AW702" s="14" t="s">
        <v>31</v>
      </c>
      <c r="AX702" s="14" t="s">
        <v>74</v>
      </c>
      <c r="AY702" s="268" t="s">
        <v>211</v>
      </c>
    </row>
    <row r="703" spans="1:51" s="14" customFormat="1" ht="12">
      <c r="A703" s="14"/>
      <c r="B703" s="258"/>
      <c r="C703" s="259"/>
      <c r="D703" s="249" t="s">
        <v>221</v>
      </c>
      <c r="E703" s="260" t="s">
        <v>1</v>
      </c>
      <c r="F703" s="261" t="s">
        <v>688</v>
      </c>
      <c r="G703" s="259"/>
      <c r="H703" s="262">
        <v>0.12</v>
      </c>
      <c r="I703" s="263"/>
      <c r="J703" s="259"/>
      <c r="K703" s="259"/>
      <c r="L703" s="264"/>
      <c r="M703" s="265"/>
      <c r="N703" s="266"/>
      <c r="O703" s="266"/>
      <c r="P703" s="266"/>
      <c r="Q703" s="266"/>
      <c r="R703" s="266"/>
      <c r="S703" s="266"/>
      <c r="T703" s="267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68" t="s">
        <v>221</v>
      </c>
      <c r="AU703" s="268" t="s">
        <v>84</v>
      </c>
      <c r="AV703" s="14" t="s">
        <v>84</v>
      </c>
      <c r="AW703" s="14" t="s">
        <v>31</v>
      </c>
      <c r="AX703" s="14" t="s">
        <v>74</v>
      </c>
      <c r="AY703" s="268" t="s">
        <v>211</v>
      </c>
    </row>
    <row r="704" spans="1:51" s="14" customFormat="1" ht="12">
      <c r="A704" s="14"/>
      <c r="B704" s="258"/>
      <c r="C704" s="259"/>
      <c r="D704" s="249" t="s">
        <v>221</v>
      </c>
      <c r="E704" s="260" t="s">
        <v>1</v>
      </c>
      <c r="F704" s="261" t="s">
        <v>689</v>
      </c>
      <c r="G704" s="259"/>
      <c r="H704" s="262">
        <v>0.14</v>
      </c>
      <c r="I704" s="263"/>
      <c r="J704" s="259"/>
      <c r="K704" s="259"/>
      <c r="L704" s="264"/>
      <c r="M704" s="265"/>
      <c r="N704" s="266"/>
      <c r="O704" s="266"/>
      <c r="P704" s="266"/>
      <c r="Q704" s="266"/>
      <c r="R704" s="266"/>
      <c r="S704" s="266"/>
      <c r="T704" s="267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8" t="s">
        <v>221</v>
      </c>
      <c r="AU704" s="268" t="s">
        <v>84</v>
      </c>
      <c r="AV704" s="14" t="s">
        <v>84</v>
      </c>
      <c r="AW704" s="14" t="s">
        <v>31</v>
      </c>
      <c r="AX704" s="14" t="s">
        <v>74</v>
      </c>
      <c r="AY704" s="268" t="s">
        <v>211</v>
      </c>
    </row>
    <row r="705" spans="1:51" s="14" customFormat="1" ht="12">
      <c r="A705" s="14"/>
      <c r="B705" s="258"/>
      <c r="C705" s="259"/>
      <c r="D705" s="249" t="s">
        <v>221</v>
      </c>
      <c r="E705" s="260" t="s">
        <v>1</v>
      </c>
      <c r="F705" s="261" t="s">
        <v>690</v>
      </c>
      <c r="G705" s="259"/>
      <c r="H705" s="262">
        <v>0.15</v>
      </c>
      <c r="I705" s="263"/>
      <c r="J705" s="259"/>
      <c r="K705" s="259"/>
      <c r="L705" s="264"/>
      <c r="M705" s="265"/>
      <c r="N705" s="266"/>
      <c r="O705" s="266"/>
      <c r="P705" s="266"/>
      <c r="Q705" s="266"/>
      <c r="R705" s="266"/>
      <c r="S705" s="266"/>
      <c r="T705" s="267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68" t="s">
        <v>221</v>
      </c>
      <c r="AU705" s="268" t="s">
        <v>84</v>
      </c>
      <c r="AV705" s="14" t="s">
        <v>84</v>
      </c>
      <c r="AW705" s="14" t="s">
        <v>31</v>
      </c>
      <c r="AX705" s="14" t="s">
        <v>74</v>
      </c>
      <c r="AY705" s="268" t="s">
        <v>211</v>
      </c>
    </row>
    <row r="706" spans="1:51" s="13" customFormat="1" ht="12">
      <c r="A706" s="13"/>
      <c r="B706" s="247"/>
      <c r="C706" s="248"/>
      <c r="D706" s="249" t="s">
        <v>221</v>
      </c>
      <c r="E706" s="250" t="s">
        <v>1</v>
      </c>
      <c r="F706" s="251" t="s">
        <v>691</v>
      </c>
      <c r="G706" s="248"/>
      <c r="H706" s="250" t="s">
        <v>1</v>
      </c>
      <c r="I706" s="252"/>
      <c r="J706" s="248"/>
      <c r="K706" s="248"/>
      <c r="L706" s="253"/>
      <c r="M706" s="254"/>
      <c r="N706" s="255"/>
      <c r="O706" s="255"/>
      <c r="P706" s="255"/>
      <c r="Q706" s="255"/>
      <c r="R706" s="255"/>
      <c r="S706" s="255"/>
      <c r="T706" s="256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7" t="s">
        <v>221</v>
      </c>
      <c r="AU706" s="257" t="s">
        <v>84</v>
      </c>
      <c r="AV706" s="13" t="s">
        <v>82</v>
      </c>
      <c r="AW706" s="13" t="s">
        <v>31</v>
      </c>
      <c r="AX706" s="13" t="s">
        <v>74</v>
      </c>
      <c r="AY706" s="257" t="s">
        <v>211</v>
      </c>
    </row>
    <row r="707" spans="1:51" s="14" customFormat="1" ht="12">
      <c r="A707" s="14"/>
      <c r="B707" s="258"/>
      <c r="C707" s="259"/>
      <c r="D707" s="249" t="s">
        <v>221</v>
      </c>
      <c r="E707" s="260" t="s">
        <v>1</v>
      </c>
      <c r="F707" s="261" t="s">
        <v>692</v>
      </c>
      <c r="G707" s="259"/>
      <c r="H707" s="262">
        <v>0.101</v>
      </c>
      <c r="I707" s="263"/>
      <c r="J707" s="259"/>
      <c r="K707" s="259"/>
      <c r="L707" s="264"/>
      <c r="M707" s="265"/>
      <c r="N707" s="266"/>
      <c r="O707" s="266"/>
      <c r="P707" s="266"/>
      <c r="Q707" s="266"/>
      <c r="R707" s="266"/>
      <c r="S707" s="266"/>
      <c r="T707" s="267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68" t="s">
        <v>221</v>
      </c>
      <c r="AU707" s="268" t="s">
        <v>84</v>
      </c>
      <c r="AV707" s="14" t="s">
        <v>84</v>
      </c>
      <c r="AW707" s="14" t="s">
        <v>31</v>
      </c>
      <c r="AX707" s="14" t="s">
        <v>74</v>
      </c>
      <c r="AY707" s="268" t="s">
        <v>211</v>
      </c>
    </row>
    <row r="708" spans="1:51" s="13" customFormat="1" ht="12">
      <c r="A708" s="13"/>
      <c r="B708" s="247"/>
      <c r="C708" s="248"/>
      <c r="D708" s="249" t="s">
        <v>221</v>
      </c>
      <c r="E708" s="250" t="s">
        <v>1</v>
      </c>
      <c r="F708" s="251" t="s">
        <v>693</v>
      </c>
      <c r="G708" s="248"/>
      <c r="H708" s="250" t="s">
        <v>1</v>
      </c>
      <c r="I708" s="252"/>
      <c r="J708" s="248"/>
      <c r="K708" s="248"/>
      <c r="L708" s="253"/>
      <c r="M708" s="254"/>
      <c r="N708" s="255"/>
      <c r="O708" s="255"/>
      <c r="P708" s="255"/>
      <c r="Q708" s="255"/>
      <c r="R708" s="255"/>
      <c r="S708" s="255"/>
      <c r="T708" s="256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57" t="s">
        <v>221</v>
      </c>
      <c r="AU708" s="257" t="s">
        <v>84</v>
      </c>
      <c r="AV708" s="13" t="s">
        <v>82</v>
      </c>
      <c r="AW708" s="13" t="s">
        <v>31</v>
      </c>
      <c r="AX708" s="13" t="s">
        <v>74</v>
      </c>
      <c r="AY708" s="257" t="s">
        <v>211</v>
      </c>
    </row>
    <row r="709" spans="1:51" s="14" customFormat="1" ht="12">
      <c r="A709" s="14"/>
      <c r="B709" s="258"/>
      <c r="C709" s="259"/>
      <c r="D709" s="249" t="s">
        <v>221</v>
      </c>
      <c r="E709" s="260" t="s">
        <v>1</v>
      </c>
      <c r="F709" s="261" t="s">
        <v>694</v>
      </c>
      <c r="G709" s="259"/>
      <c r="H709" s="262">
        <v>2.244</v>
      </c>
      <c r="I709" s="263"/>
      <c r="J709" s="259"/>
      <c r="K709" s="259"/>
      <c r="L709" s="264"/>
      <c r="M709" s="265"/>
      <c r="N709" s="266"/>
      <c r="O709" s="266"/>
      <c r="P709" s="266"/>
      <c r="Q709" s="266"/>
      <c r="R709" s="266"/>
      <c r="S709" s="266"/>
      <c r="T709" s="267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68" t="s">
        <v>221</v>
      </c>
      <c r="AU709" s="268" t="s">
        <v>84</v>
      </c>
      <c r="AV709" s="14" t="s">
        <v>84</v>
      </c>
      <c r="AW709" s="14" t="s">
        <v>31</v>
      </c>
      <c r="AX709" s="14" t="s">
        <v>74</v>
      </c>
      <c r="AY709" s="268" t="s">
        <v>211</v>
      </c>
    </row>
    <row r="710" spans="1:51" s="14" customFormat="1" ht="12">
      <c r="A710" s="14"/>
      <c r="B710" s="258"/>
      <c r="C710" s="259"/>
      <c r="D710" s="249" t="s">
        <v>221</v>
      </c>
      <c r="E710" s="260" t="s">
        <v>1</v>
      </c>
      <c r="F710" s="261" t="s">
        <v>695</v>
      </c>
      <c r="G710" s="259"/>
      <c r="H710" s="262">
        <v>0.023</v>
      </c>
      <c r="I710" s="263"/>
      <c r="J710" s="259"/>
      <c r="K710" s="259"/>
      <c r="L710" s="264"/>
      <c r="M710" s="265"/>
      <c r="N710" s="266"/>
      <c r="O710" s="266"/>
      <c r="P710" s="266"/>
      <c r="Q710" s="266"/>
      <c r="R710" s="266"/>
      <c r="S710" s="266"/>
      <c r="T710" s="267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68" t="s">
        <v>221</v>
      </c>
      <c r="AU710" s="268" t="s">
        <v>84</v>
      </c>
      <c r="AV710" s="14" t="s">
        <v>84</v>
      </c>
      <c r="AW710" s="14" t="s">
        <v>31</v>
      </c>
      <c r="AX710" s="14" t="s">
        <v>74</v>
      </c>
      <c r="AY710" s="268" t="s">
        <v>211</v>
      </c>
    </row>
    <row r="711" spans="1:51" s="15" customFormat="1" ht="12">
      <c r="A711" s="15"/>
      <c r="B711" s="269"/>
      <c r="C711" s="270"/>
      <c r="D711" s="249" t="s">
        <v>221</v>
      </c>
      <c r="E711" s="271" t="s">
        <v>1</v>
      </c>
      <c r="F711" s="272" t="s">
        <v>225</v>
      </c>
      <c r="G711" s="270"/>
      <c r="H711" s="273">
        <v>39.148</v>
      </c>
      <c r="I711" s="274"/>
      <c r="J711" s="270"/>
      <c r="K711" s="270"/>
      <c r="L711" s="275"/>
      <c r="M711" s="276"/>
      <c r="N711" s="277"/>
      <c r="O711" s="277"/>
      <c r="P711" s="277"/>
      <c r="Q711" s="277"/>
      <c r="R711" s="277"/>
      <c r="S711" s="277"/>
      <c r="T711" s="278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T711" s="279" t="s">
        <v>221</v>
      </c>
      <c r="AU711" s="279" t="s">
        <v>84</v>
      </c>
      <c r="AV711" s="15" t="s">
        <v>217</v>
      </c>
      <c r="AW711" s="15" t="s">
        <v>31</v>
      </c>
      <c r="AX711" s="15" t="s">
        <v>82</v>
      </c>
      <c r="AY711" s="279" t="s">
        <v>211</v>
      </c>
    </row>
    <row r="712" spans="1:65" s="2" customFormat="1" ht="44.25" customHeight="1">
      <c r="A712" s="38"/>
      <c r="B712" s="39"/>
      <c r="C712" s="280" t="s">
        <v>711</v>
      </c>
      <c r="D712" s="280" t="s">
        <v>258</v>
      </c>
      <c r="E712" s="281" t="s">
        <v>712</v>
      </c>
      <c r="F712" s="282" t="s">
        <v>713</v>
      </c>
      <c r="G712" s="283" t="s">
        <v>292</v>
      </c>
      <c r="H712" s="284">
        <v>45.02</v>
      </c>
      <c r="I712" s="285"/>
      <c r="J712" s="286">
        <f>ROUND(I712*H712,2)</f>
        <v>0</v>
      </c>
      <c r="K712" s="287"/>
      <c r="L712" s="288"/>
      <c r="M712" s="289" t="s">
        <v>1</v>
      </c>
      <c r="N712" s="290" t="s">
        <v>39</v>
      </c>
      <c r="O712" s="91"/>
      <c r="P712" s="238">
        <f>O712*H712</f>
        <v>0</v>
      </c>
      <c r="Q712" s="238">
        <v>0.0054</v>
      </c>
      <c r="R712" s="238">
        <f>Q712*H712</f>
        <v>0.24310800000000002</v>
      </c>
      <c r="S712" s="238">
        <v>0</v>
      </c>
      <c r="T712" s="239">
        <f>S712*H712</f>
        <v>0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240" t="s">
        <v>468</v>
      </c>
      <c r="AT712" s="240" t="s">
        <v>258</v>
      </c>
      <c r="AU712" s="240" t="s">
        <v>84</v>
      </c>
      <c r="AY712" s="17" t="s">
        <v>211</v>
      </c>
      <c r="BE712" s="241">
        <f>IF(N712="základní",J712,0)</f>
        <v>0</v>
      </c>
      <c r="BF712" s="241">
        <f>IF(N712="snížená",J712,0)</f>
        <v>0</v>
      </c>
      <c r="BG712" s="241">
        <f>IF(N712="zákl. přenesená",J712,0)</f>
        <v>0</v>
      </c>
      <c r="BH712" s="241">
        <f>IF(N712="sníž. přenesená",J712,0)</f>
        <v>0</v>
      </c>
      <c r="BI712" s="241">
        <f>IF(N712="nulová",J712,0)</f>
        <v>0</v>
      </c>
      <c r="BJ712" s="17" t="s">
        <v>82</v>
      </c>
      <c r="BK712" s="241">
        <f>ROUND(I712*H712,2)</f>
        <v>0</v>
      </c>
      <c r="BL712" s="17" t="s">
        <v>310</v>
      </c>
      <c r="BM712" s="240" t="s">
        <v>714</v>
      </c>
    </row>
    <row r="713" spans="1:51" s="14" customFormat="1" ht="12">
      <c r="A713" s="14"/>
      <c r="B713" s="258"/>
      <c r="C713" s="259"/>
      <c r="D713" s="249" t="s">
        <v>221</v>
      </c>
      <c r="E713" s="260" t="s">
        <v>1</v>
      </c>
      <c r="F713" s="261" t="s">
        <v>715</v>
      </c>
      <c r="G713" s="259"/>
      <c r="H713" s="262">
        <v>45.02</v>
      </c>
      <c r="I713" s="263"/>
      <c r="J713" s="259"/>
      <c r="K713" s="259"/>
      <c r="L713" s="264"/>
      <c r="M713" s="265"/>
      <c r="N713" s="266"/>
      <c r="O713" s="266"/>
      <c r="P713" s="266"/>
      <c r="Q713" s="266"/>
      <c r="R713" s="266"/>
      <c r="S713" s="266"/>
      <c r="T713" s="267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68" t="s">
        <v>221</v>
      </c>
      <c r="AU713" s="268" t="s">
        <v>84</v>
      </c>
      <c r="AV713" s="14" t="s">
        <v>84</v>
      </c>
      <c r="AW713" s="14" t="s">
        <v>31</v>
      </c>
      <c r="AX713" s="14" t="s">
        <v>74</v>
      </c>
      <c r="AY713" s="268" t="s">
        <v>211</v>
      </c>
    </row>
    <row r="714" spans="1:51" s="15" customFormat="1" ht="12">
      <c r="A714" s="15"/>
      <c r="B714" s="269"/>
      <c r="C714" s="270"/>
      <c r="D714" s="249" t="s">
        <v>221</v>
      </c>
      <c r="E714" s="271" t="s">
        <v>1</v>
      </c>
      <c r="F714" s="272" t="s">
        <v>225</v>
      </c>
      <c r="G714" s="270"/>
      <c r="H714" s="273">
        <v>45.02</v>
      </c>
      <c r="I714" s="274"/>
      <c r="J714" s="270"/>
      <c r="K714" s="270"/>
      <c r="L714" s="275"/>
      <c r="M714" s="276"/>
      <c r="N714" s="277"/>
      <c r="O714" s="277"/>
      <c r="P714" s="277"/>
      <c r="Q714" s="277"/>
      <c r="R714" s="277"/>
      <c r="S714" s="277"/>
      <c r="T714" s="278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T714" s="279" t="s">
        <v>221</v>
      </c>
      <c r="AU714" s="279" t="s">
        <v>84</v>
      </c>
      <c r="AV714" s="15" t="s">
        <v>217</v>
      </c>
      <c r="AW714" s="15" t="s">
        <v>31</v>
      </c>
      <c r="AX714" s="15" t="s">
        <v>82</v>
      </c>
      <c r="AY714" s="279" t="s">
        <v>211</v>
      </c>
    </row>
    <row r="715" spans="1:65" s="2" customFormat="1" ht="24.15" customHeight="1">
      <c r="A715" s="38"/>
      <c r="B715" s="39"/>
      <c r="C715" s="228" t="s">
        <v>716</v>
      </c>
      <c r="D715" s="228" t="s">
        <v>213</v>
      </c>
      <c r="E715" s="229" t="s">
        <v>717</v>
      </c>
      <c r="F715" s="230" t="s">
        <v>718</v>
      </c>
      <c r="G715" s="231" t="s">
        <v>247</v>
      </c>
      <c r="H715" s="232">
        <v>0.212</v>
      </c>
      <c r="I715" s="233"/>
      <c r="J715" s="234">
        <f>ROUND(I715*H715,2)</f>
        <v>0</v>
      </c>
      <c r="K715" s="235"/>
      <c r="L715" s="44"/>
      <c r="M715" s="236" t="s">
        <v>1</v>
      </c>
      <c r="N715" s="237" t="s">
        <v>39</v>
      </c>
      <c r="O715" s="91"/>
      <c r="P715" s="238">
        <f>O715*H715</f>
        <v>0</v>
      </c>
      <c r="Q715" s="238">
        <v>0</v>
      </c>
      <c r="R715" s="238">
        <f>Q715*H715</f>
        <v>0</v>
      </c>
      <c r="S715" s="238">
        <v>0</v>
      </c>
      <c r="T715" s="239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240" t="s">
        <v>310</v>
      </c>
      <c r="AT715" s="240" t="s">
        <v>213</v>
      </c>
      <c r="AU715" s="240" t="s">
        <v>84</v>
      </c>
      <c r="AY715" s="17" t="s">
        <v>211</v>
      </c>
      <c r="BE715" s="241">
        <f>IF(N715="základní",J715,0)</f>
        <v>0</v>
      </c>
      <c r="BF715" s="241">
        <f>IF(N715="snížená",J715,0)</f>
        <v>0</v>
      </c>
      <c r="BG715" s="241">
        <f>IF(N715="zákl. přenesená",J715,0)</f>
        <v>0</v>
      </c>
      <c r="BH715" s="241">
        <f>IF(N715="sníž. přenesená",J715,0)</f>
        <v>0</v>
      </c>
      <c r="BI715" s="241">
        <f>IF(N715="nulová",J715,0)</f>
        <v>0</v>
      </c>
      <c r="BJ715" s="17" t="s">
        <v>82</v>
      </c>
      <c r="BK715" s="241">
        <f>ROUND(I715*H715,2)</f>
        <v>0</v>
      </c>
      <c r="BL715" s="17" t="s">
        <v>310</v>
      </c>
      <c r="BM715" s="240" t="s">
        <v>719</v>
      </c>
    </row>
    <row r="716" spans="1:63" s="12" customFormat="1" ht="22.8" customHeight="1">
      <c r="A716" s="12"/>
      <c r="B716" s="212"/>
      <c r="C716" s="213"/>
      <c r="D716" s="214" t="s">
        <v>73</v>
      </c>
      <c r="E716" s="226" t="s">
        <v>720</v>
      </c>
      <c r="F716" s="226" t="s">
        <v>721</v>
      </c>
      <c r="G716" s="213"/>
      <c r="H716" s="213"/>
      <c r="I716" s="216"/>
      <c r="J716" s="227">
        <f>BK716</f>
        <v>0</v>
      </c>
      <c r="K716" s="213"/>
      <c r="L716" s="218"/>
      <c r="M716" s="219"/>
      <c r="N716" s="220"/>
      <c r="O716" s="220"/>
      <c r="P716" s="221">
        <f>SUM(P717:P732)</f>
        <v>0</v>
      </c>
      <c r="Q716" s="220"/>
      <c r="R716" s="221">
        <f>SUM(R717:R732)</f>
        <v>0.11120100000000001</v>
      </c>
      <c r="S716" s="220"/>
      <c r="T716" s="222">
        <f>SUM(T717:T732)</f>
        <v>0.0150948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R716" s="223" t="s">
        <v>84</v>
      </c>
      <c r="AT716" s="224" t="s">
        <v>73</v>
      </c>
      <c r="AU716" s="224" t="s">
        <v>82</v>
      </c>
      <c r="AY716" s="223" t="s">
        <v>211</v>
      </c>
      <c r="BK716" s="225">
        <f>SUM(BK717:BK732)</f>
        <v>0</v>
      </c>
    </row>
    <row r="717" spans="1:65" s="2" customFormat="1" ht="24.15" customHeight="1">
      <c r="A717" s="38"/>
      <c r="B717" s="39"/>
      <c r="C717" s="228" t="s">
        <v>722</v>
      </c>
      <c r="D717" s="228" t="s">
        <v>213</v>
      </c>
      <c r="E717" s="229" t="s">
        <v>723</v>
      </c>
      <c r="F717" s="230" t="s">
        <v>724</v>
      </c>
      <c r="G717" s="231" t="s">
        <v>292</v>
      </c>
      <c r="H717" s="232">
        <v>35.94</v>
      </c>
      <c r="I717" s="233"/>
      <c r="J717" s="234">
        <f>ROUND(I717*H717,2)</f>
        <v>0</v>
      </c>
      <c r="K717" s="235"/>
      <c r="L717" s="44"/>
      <c r="M717" s="236" t="s">
        <v>1</v>
      </c>
      <c r="N717" s="237" t="s">
        <v>39</v>
      </c>
      <c r="O717" s="91"/>
      <c r="P717" s="238">
        <f>O717*H717</f>
        <v>0</v>
      </c>
      <c r="Q717" s="238">
        <v>0</v>
      </c>
      <c r="R717" s="238">
        <f>Q717*H717</f>
        <v>0</v>
      </c>
      <c r="S717" s="238">
        <v>0.00042</v>
      </c>
      <c r="T717" s="239">
        <f>S717*H717</f>
        <v>0.0150948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240" t="s">
        <v>310</v>
      </c>
      <c r="AT717" s="240" t="s">
        <v>213</v>
      </c>
      <c r="AU717" s="240" t="s">
        <v>84</v>
      </c>
      <c r="AY717" s="17" t="s">
        <v>211</v>
      </c>
      <c r="BE717" s="241">
        <f>IF(N717="základní",J717,0)</f>
        <v>0</v>
      </c>
      <c r="BF717" s="241">
        <f>IF(N717="snížená",J717,0)</f>
        <v>0</v>
      </c>
      <c r="BG717" s="241">
        <f>IF(N717="zákl. přenesená",J717,0)</f>
        <v>0</v>
      </c>
      <c r="BH717" s="241">
        <f>IF(N717="sníž. přenesená",J717,0)</f>
        <v>0</v>
      </c>
      <c r="BI717" s="241">
        <f>IF(N717="nulová",J717,0)</f>
        <v>0</v>
      </c>
      <c r="BJ717" s="17" t="s">
        <v>82</v>
      </c>
      <c r="BK717" s="241">
        <f>ROUND(I717*H717,2)</f>
        <v>0</v>
      </c>
      <c r="BL717" s="17" t="s">
        <v>310</v>
      </c>
      <c r="BM717" s="240" t="s">
        <v>725</v>
      </c>
    </row>
    <row r="718" spans="1:51" s="13" customFormat="1" ht="12">
      <c r="A718" s="13"/>
      <c r="B718" s="247"/>
      <c r="C718" s="248"/>
      <c r="D718" s="249" t="s">
        <v>221</v>
      </c>
      <c r="E718" s="250" t="s">
        <v>1</v>
      </c>
      <c r="F718" s="251" t="s">
        <v>223</v>
      </c>
      <c r="G718" s="248"/>
      <c r="H718" s="250" t="s">
        <v>1</v>
      </c>
      <c r="I718" s="252"/>
      <c r="J718" s="248"/>
      <c r="K718" s="248"/>
      <c r="L718" s="253"/>
      <c r="M718" s="254"/>
      <c r="N718" s="255"/>
      <c r="O718" s="255"/>
      <c r="P718" s="255"/>
      <c r="Q718" s="255"/>
      <c r="R718" s="255"/>
      <c r="S718" s="255"/>
      <c r="T718" s="256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57" t="s">
        <v>221</v>
      </c>
      <c r="AU718" s="257" t="s">
        <v>84</v>
      </c>
      <c r="AV718" s="13" t="s">
        <v>82</v>
      </c>
      <c r="AW718" s="13" t="s">
        <v>31</v>
      </c>
      <c r="AX718" s="13" t="s">
        <v>74</v>
      </c>
      <c r="AY718" s="257" t="s">
        <v>211</v>
      </c>
    </row>
    <row r="719" spans="1:51" s="14" customFormat="1" ht="12">
      <c r="A719" s="14"/>
      <c r="B719" s="258"/>
      <c r="C719" s="259"/>
      <c r="D719" s="249" t="s">
        <v>221</v>
      </c>
      <c r="E719" s="260" t="s">
        <v>1</v>
      </c>
      <c r="F719" s="261" t="s">
        <v>551</v>
      </c>
      <c r="G719" s="259"/>
      <c r="H719" s="262">
        <v>19.61</v>
      </c>
      <c r="I719" s="263"/>
      <c r="J719" s="259"/>
      <c r="K719" s="259"/>
      <c r="L719" s="264"/>
      <c r="M719" s="265"/>
      <c r="N719" s="266"/>
      <c r="O719" s="266"/>
      <c r="P719" s="266"/>
      <c r="Q719" s="266"/>
      <c r="R719" s="266"/>
      <c r="S719" s="266"/>
      <c r="T719" s="267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68" t="s">
        <v>221</v>
      </c>
      <c r="AU719" s="268" t="s">
        <v>84</v>
      </c>
      <c r="AV719" s="14" t="s">
        <v>84</v>
      </c>
      <c r="AW719" s="14" t="s">
        <v>31</v>
      </c>
      <c r="AX719" s="14" t="s">
        <v>74</v>
      </c>
      <c r="AY719" s="268" t="s">
        <v>211</v>
      </c>
    </row>
    <row r="720" spans="1:51" s="14" customFormat="1" ht="12">
      <c r="A720" s="14"/>
      <c r="B720" s="258"/>
      <c r="C720" s="259"/>
      <c r="D720" s="249" t="s">
        <v>221</v>
      </c>
      <c r="E720" s="260" t="s">
        <v>1</v>
      </c>
      <c r="F720" s="261" t="s">
        <v>552</v>
      </c>
      <c r="G720" s="259"/>
      <c r="H720" s="262">
        <v>16.33</v>
      </c>
      <c r="I720" s="263"/>
      <c r="J720" s="259"/>
      <c r="K720" s="259"/>
      <c r="L720" s="264"/>
      <c r="M720" s="265"/>
      <c r="N720" s="266"/>
      <c r="O720" s="266"/>
      <c r="P720" s="266"/>
      <c r="Q720" s="266"/>
      <c r="R720" s="266"/>
      <c r="S720" s="266"/>
      <c r="T720" s="267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68" t="s">
        <v>221</v>
      </c>
      <c r="AU720" s="268" t="s">
        <v>84</v>
      </c>
      <c r="AV720" s="14" t="s">
        <v>84</v>
      </c>
      <c r="AW720" s="14" t="s">
        <v>31</v>
      </c>
      <c r="AX720" s="14" t="s">
        <v>74</v>
      </c>
      <c r="AY720" s="268" t="s">
        <v>211</v>
      </c>
    </row>
    <row r="721" spans="1:51" s="15" customFormat="1" ht="12">
      <c r="A721" s="15"/>
      <c r="B721" s="269"/>
      <c r="C721" s="270"/>
      <c r="D721" s="249" t="s">
        <v>221</v>
      </c>
      <c r="E721" s="271" t="s">
        <v>1</v>
      </c>
      <c r="F721" s="272" t="s">
        <v>225</v>
      </c>
      <c r="G721" s="270"/>
      <c r="H721" s="273">
        <v>35.94</v>
      </c>
      <c r="I721" s="274"/>
      <c r="J721" s="270"/>
      <c r="K721" s="270"/>
      <c r="L721" s="275"/>
      <c r="M721" s="276"/>
      <c r="N721" s="277"/>
      <c r="O721" s="277"/>
      <c r="P721" s="277"/>
      <c r="Q721" s="277"/>
      <c r="R721" s="277"/>
      <c r="S721" s="277"/>
      <c r="T721" s="278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T721" s="279" t="s">
        <v>221</v>
      </c>
      <c r="AU721" s="279" t="s">
        <v>84</v>
      </c>
      <c r="AV721" s="15" t="s">
        <v>217</v>
      </c>
      <c r="AW721" s="15" t="s">
        <v>31</v>
      </c>
      <c r="AX721" s="15" t="s">
        <v>82</v>
      </c>
      <c r="AY721" s="279" t="s">
        <v>211</v>
      </c>
    </row>
    <row r="722" spans="1:65" s="2" customFormat="1" ht="24.15" customHeight="1">
      <c r="A722" s="38"/>
      <c r="B722" s="39"/>
      <c r="C722" s="228" t="s">
        <v>726</v>
      </c>
      <c r="D722" s="228" t="s">
        <v>213</v>
      </c>
      <c r="E722" s="229" t="s">
        <v>727</v>
      </c>
      <c r="F722" s="230" t="s">
        <v>728</v>
      </c>
      <c r="G722" s="231" t="s">
        <v>292</v>
      </c>
      <c r="H722" s="232">
        <v>36.34</v>
      </c>
      <c r="I722" s="233"/>
      <c r="J722" s="234">
        <f>ROUND(I722*H722,2)</f>
        <v>0</v>
      </c>
      <c r="K722" s="235"/>
      <c r="L722" s="44"/>
      <c r="M722" s="236" t="s">
        <v>1</v>
      </c>
      <c r="N722" s="237" t="s">
        <v>39</v>
      </c>
      <c r="O722" s="91"/>
      <c r="P722" s="238">
        <f>O722*H722</f>
        <v>0</v>
      </c>
      <c r="Q722" s="238">
        <v>0</v>
      </c>
      <c r="R722" s="238">
        <f>Q722*H722</f>
        <v>0</v>
      </c>
      <c r="S722" s="238">
        <v>0</v>
      </c>
      <c r="T722" s="239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240" t="s">
        <v>310</v>
      </c>
      <c r="AT722" s="240" t="s">
        <v>213</v>
      </c>
      <c r="AU722" s="240" t="s">
        <v>84</v>
      </c>
      <c r="AY722" s="17" t="s">
        <v>211</v>
      </c>
      <c r="BE722" s="241">
        <f>IF(N722="základní",J722,0)</f>
        <v>0</v>
      </c>
      <c r="BF722" s="241">
        <f>IF(N722="snížená",J722,0)</f>
        <v>0</v>
      </c>
      <c r="BG722" s="241">
        <f>IF(N722="zákl. přenesená",J722,0)</f>
        <v>0</v>
      </c>
      <c r="BH722" s="241">
        <f>IF(N722="sníž. přenesená",J722,0)</f>
        <v>0</v>
      </c>
      <c r="BI722" s="241">
        <f>IF(N722="nulová",J722,0)</f>
        <v>0</v>
      </c>
      <c r="BJ722" s="17" t="s">
        <v>82</v>
      </c>
      <c r="BK722" s="241">
        <f>ROUND(I722*H722,2)</f>
        <v>0</v>
      </c>
      <c r="BL722" s="17" t="s">
        <v>310</v>
      </c>
      <c r="BM722" s="240" t="s">
        <v>729</v>
      </c>
    </row>
    <row r="723" spans="1:51" s="13" customFormat="1" ht="12">
      <c r="A723" s="13"/>
      <c r="B723" s="247"/>
      <c r="C723" s="248"/>
      <c r="D723" s="249" t="s">
        <v>221</v>
      </c>
      <c r="E723" s="250" t="s">
        <v>1</v>
      </c>
      <c r="F723" s="251" t="s">
        <v>223</v>
      </c>
      <c r="G723" s="248"/>
      <c r="H723" s="250" t="s">
        <v>1</v>
      </c>
      <c r="I723" s="252"/>
      <c r="J723" s="248"/>
      <c r="K723" s="248"/>
      <c r="L723" s="253"/>
      <c r="M723" s="254"/>
      <c r="N723" s="255"/>
      <c r="O723" s="255"/>
      <c r="P723" s="255"/>
      <c r="Q723" s="255"/>
      <c r="R723" s="255"/>
      <c r="S723" s="255"/>
      <c r="T723" s="256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57" t="s">
        <v>221</v>
      </c>
      <c r="AU723" s="257" t="s">
        <v>84</v>
      </c>
      <c r="AV723" s="13" t="s">
        <v>82</v>
      </c>
      <c r="AW723" s="13" t="s">
        <v>31</v>
      </c>
      <c r="AX723" s="13" t="s">
        <v>74</v>
      </c>
      <c r="AY723" s="257" t="s">
        <v>211</v>
      </c>
    </row>
    <row r="724" spans="1:51" s="14" customFormat="1" ht="12">
      <c r="A724" s="14"/>
      <c r="B724" s="258"/>
      <c r="C724" s="259"/>
      <c r="D724" s="249" t="s">
        <v>221</v>
      </c>
      <c r="E724" s="260" t="s">
        <v>1</v>
      </c>
      <c r="F724" s="261" t="s">
        <v>436</v>
      </c>
      <c r="G724" s="259"/>
      <c r="H724" s="262">
        <v>15.2</v>
      </c>
      <c r="I724" s="263"/>
      <c r="J724" s="259"/>
      <c r="K724" s="259"/>
      <c r="L724" s="264"/>
      <c r="M724" s="265"/>
      <c r="N724" s="266"/>
      <c r="O724" s="266"/>
      <c r="P724" s="266"/>
      <c r="Q724" s="266"/>
      <c r="R724" s="266"/>
      <c r="S724" s="266"/>
      <c r="T724" s="267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68" t="s">
        <v>221</v>
      </c>
      <c r="AU724" s="268" t="s">
        <v>84</v>
      </c>
      <c r="AV724" s="14" t="s">
        <v>84</v>
      </c>
      <c r="AW724" s="14" t="s">
        <v>31</v>
      </c>
      <c r="AX724" s="14" t="s">
        <v>74</v>
      </c>
      <c r="AY724" s="268" t="s">
        <v>211</v>
      </c>
    </row>
    <row r="725" spans="1:51" s="14" customFormat="1" ht="12">
      <c r="A725" s="14"/>
      <c r="B725" s="258"/>
      <c r="C725" s="259"/>
      <c r="D725" s="249" t="s">
        <v>221</v>
      </c>
      <c r="E725" s="260" t="s">
        <v>1</v>
      </c>
      <c r="F725" s="261" t="s">
        <v>437</v>
      </c>
      <c r="G725" s="259"/>
      <c r="H725" s="262">
        <v>3.3</v>
      </c>
      <c r="I725" s="263"/>
      <c r="J725" s="259"/>
      <c r="K725" s="259"/>
      <c r="L725" s="264"/>
      <c r="M725" s="265"/>
      <c r="N725" s="266"/>
      <c r="O725" s="266"/>
      <c r="P725" s="266"/>
      <c r="Q725" s="266"/>
      <c r="R725" s="266"/>
      <c r="S725" s="266"/>
      <c r="T725" s="267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68" t="s">
        <v>221</v>
      </c>
      <c r="AU725" s="268" t="s">
        <v>84</v>
      </c>
      <c r="AV725" s="14" t="s">
        <v>84</v>
      </c>
      <c r="AW725" s="14" t="s">
        <v>31</v>
      </c>
      <c r="AX725" s="14" t="s">
        <v>74</v>
      </c>
      <c r="AY725" s="268" t="s">
        <v>211</v>
      </c>
    </row>
    <row r="726" spans="1:51" s="14" customFormat="1" ht="12">
      <c r="A726" s="14"/>
      <c r="B726" s="258"/>
      <c r="C726" s="259"/>
      <c r="D726" s="249" t="s">
        <v>221</v>
      </c>
      <c r="E726" s="260" t="s">
        <v>1</v>
      </c>
      <c r="F726" s="261" t="s">
        <v>438</v>
      </c>
      <c r="G726" s="259"/>
      <c r="H726" s="262">
        <v>13.6</v>
      </c>
      <c r="I726" s="263"/>
      <c r="J726" s="259"/>
      <c r="K726" s="259"/>
      <c r="L726" s="264"/>
      <c r="M726" s="265"/>
      <c r="N726" s="266"/>
      <c r="O726" s="266"/>
      <c r="P726" s="266"/>
      <c r="Q726" s="266"/>
      <c r="R726" s="266"/>
      <c r="S726" s="266"/>
      <c r="T726" s="267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68" t="s">
        <v>221</v>
      </c>
      <c r="AU726" s="268" t="s">
        <v>84</v>
      </c>
      <c r="AV726" s="14" t="s">
        <v>84</v>
      </c>
      <c r="AW726" s="14" t="s">
        <v>31</v>
      </c>
      <c r="AX726" s="14" t="s">
        <v>74</v>
      </c>
      <c r="AY726" s="268" t="s">
        <v>211</v>
      </c>
    </row>
    <row r="727" spans="1:51" s="14" customFormat="1" ht="12">
      <c r="A727" s="14"/>
      <c r="B727" s="258"/>
      <c r="C727" s="259"/>
      <c r="D727" s="249" t="s">
        <v>221</v>
      </c>
      <c r="E727" s="260" t="s">
        <v>1</v>
      </c>
      <c r="F727" s="261" t="s">
        <v>439</v>
      </c>
      <c r="G727" s="259"/>
      <c r="H727" s="262">
        <v>4.24</v>
      </c>
      <c r="I727" s="263"/>
      <c r="J727" s="259"/>
      <c r="K727" s="259"/>
      <c r="L727" s="264"/>
      <c r="M727" s="265"/>
      <c r="N727" s="266"/>
      <c r="O727" s="266"/>
      <c r="P727" s="266"/>
      <c r="Q727" s="266"/>
      <c r="R727" s="266"/>
      <c r="S727" s="266"/>
      <c r="T727" s="267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68" t="s">
        <v>221</v>
      </c>
      <c r="AU727" s="268" t="s">
        <v>84</v>
      </c>
      <c r="AV727" s="14" t="s">
        <v>84</v>
      </c>
      <c r="AW727" s="14" t="s">
        <v>31</v>
      </c>
      <c r="AX727" s="14" t="s">
        <v>74</v>
      </c>
      <c r="AY727" s="268" t="s">
        <v>211</v>
      </c>
    </row>
    <row r="728" spans="1:51" s="15" customFormat="1" ht="12">
      <c r="A728" s="15"/>
      <c r="B728" s="269"/>
      <c r="C728" s="270"/>
      <c r="D728" s="249" t="s">
        <v>221</v>
      </c>
      <c r="E728" s="271" t="s">
        <v>1</v>
      </c>
      <c r="F728" s="272" t="s">
        <v>225</v>
      </c>
      <c r="G728" s="270"/>
      <c r="H728" s="273">
        <v>36.34</v>
      </c>
      <c r="I728" s="274"/>
      <c r="J728" s="270"/>
      <c r="K728" s="270"/>
      <c r="L728" s="275"/>
      <c r="M728" s="276"/>
      <c r="N728" s="277"/>
      <c r="O728" s="277"/>
      <c r="P728" s="277"/>
      <c r="Q728" s="277"/>
      <c r="R728" s="277"/>
      <c r="S728" s="277"/>
      <c r="T728" s="278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T728" s="279" t="s">
        <v>221</v>
      </c>
      <c r="AU728" s="279" t="s">
        <v>84</v>
      </c>
      <c r="AV728" s="15" t="s">
        <v>217</v>
      </c>
      <c r="AW728" s="15" t="s">
        <v>31</v>
      </c>
      <c r="AX728" s="15" t="s">
        <v>82</v>
      </c>
      <c r="AY728" s="279" t="s">
        <v>211</v>
      </c>
    </row>
    <row r="729" spans="1:65" s="2" customFormat="1" ht="24.15" customHeight="1">
      <c r="A729" s="38"/>
      <c r="B729" s="39"/>
      <c r="C729" s="280" t="s">
        <v>730</v>
      </c>
      <c r="D729" s="280" t="s">
        <v>258</v>
      </c>
      <c r="E729" s="281" t="s">
        <v>731</v>
      </c>
      <c r="F729" s="282" t="s">
        <v>732</v>
      </c>
      <c r="G729" s="283" t="s">
        <v>292</v>
      </c>
      <c r="H729" s="284">
        <v>74.134</v>
      </c>
      <c r="I729" s="285"/>
      <c r="J729" s="286">
        <f>ROUND(I729*H729,2)</f>
        <v>0</v>
      </c>
      <c r="K729" s="287"/>
      <c r="L729" s="288"/>
      <c r="M729" s="289" t="s">
        <v>1</v>
      </c>
      <c r="N729" s="290" t="s">
        <v>39</v>
      </c>
      <c r="O729" s="91"/>
      <c r="P729" s="238">
        <f>O729*H729</f>
        <v>0</v>
      </c>
      <c r="Q729" s="238">
        <v>0.0015</v>
      </c>
      <c r="R729" s="238">
        <f>Q729*H729</f>
        <v>0.11120100000000001</v>
      </c>
      <c r="S729" s="238">
        <v>0</v>
      </c>
      <c r="T729" s="239">
        <f>S729*H729</f>
        <v>0</v>
      </c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R729" s="240" t="s">
        <v>468</v>
      </c>
      <c r="AT729" s="240" t="s">
        <v>258</v>
      </c>
      <c r="AU729" s="240" t="s">
        <v>84</v>
      </c>
      <c r="AY729" s="17" t="s">
        <v>211</v>
      </c>
      <c r="BE729" s="241">
        <f>IF(N729="základní",J729,0)</f>
        <v>0</v>
      </c>
      <c r="BF729" s="241">
        <f>IF(N729="snížená",J729,0)</f>
        <v>0</v>
      </c>
      <c r="BG729" s="241">
        <f>IF(N729="zákl. přenesená",J729,0)</f>
        <v>0</v>
      </c>
      <c r="BH729" s="241">
        <f>IF(N729="sníž. přenesená",J729,0)</f>
        <v>0</v>
      </c>
      <c r="BI729" s="241">
        <f>IF(N729="nulová",J729,0)</f>
        <v>0</v>
      </c>
      <c r="BJ729" s="17" t="s">
        <v>82</v>
      </c>
      <c r="BK729" s="241">
        <f>ROUND(I729*H729,2)</f>
        <v>0</v>
      </c>
      <c r="BL729" s="17" t="s">
        <v>310</v>
      </c>
      <c r="BM729" s="240" t="s">
        <v>733</v>
      </c>
    </row>
    <row r="730" spans="1:51" s="14" customFormat="1" ht="12">
      <c r="A730" s="14"/>
      <c r="B730" s="258"/>
      <c r="C730" s="259"/>
      <c r="D730" s="249" t="s">
        <v>221</v>
      </c>
      <c r="E730" s="260" t="s">
        <v>1</v>
      </c>
      <c r="F730" s="261" t="s">
        <v>734</v>
      </c>
      <c r="G730" s="259"/>
      <c r="H730" s="262">
        <v>74.134</v>
      </c>
      <c r="I730" s="263"/>
      <c r="J730" s="259"/>
      <c r="K730" s="259"/>
      <c r="L730" s="264"/>
      <c r="M730" s="265"/>
      <c r="N730" s="266"/>
      <c r="O730" s="266"/>
      <c r="P730" s="266"/>
      <c r="Q730" s="266"/>
      <c r="R730" s="266"/>
      <c r="S730" s="266"/>
      <c r="T730" s="267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68" t="s">
        <v>221</v>
      </c>
      <c r="AU730" s="268" t="s">
        <v>84</v>
      </c>
      <c r="AV730" s="14" t="s">
        <v>84</v>
      </c>
      <c r="AW730" s="14" t="s">
        <v>31</v>
      </c>
      <c r="AX730" s="14" t="s">
        <v>74</v>
      </c>
      <c r="AY730" s="268" t="s">
        <v>211</v>
      </c>
    </row>
    <row r="731" spans="1:51" s="15" customFormat="1" ht="12">
      <c r="A731" s="15"/>
      <c r="B731" s="269"/>
      <c r="C731" s="270"/>
      <c r="D731" s="249" t="s">
        <v>221</v>
      </c>
      <c r="E731" s="271" t="s">
        <v>1</v>
      </c>
      <c r="F731" s="272" t="s">
        <v>225</v>
      </c>
      <c r="G731" s="270"/>
      <c r="H731" s="273">
        <v>74.134</v>
      </c>
      <c r="I731" s="274"/>
      <c r="J731" s="270"/>
      <c r="K731" s="270"/>
      <c r="L731" s="275"/>
      <c r="M731" s="276"/>
      <c r="N731" s="277"/>
      <c r="O731" s="277"/>
      <c r="P731" s="277"/>
      <c r="Q731" s="277"/>
      <c r="R731" s="277"/>
      <c r="S731" s="277"/>
      <c r="T731" s="278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79" t="s">
        <v>221</v>
      </c>
      <c r="AU731" s="279" t="s">
        <v>84</v>
      </c>
      <c r="AV731" s="15" t="s">
        <v>217</v>
      </c>
      <c r="AW731" s="15" t="s">
        <v>31</v>
      </c>
      <c r="AX731" s="15" t="s">
        <v>82</v>
      </c>
      <c r="AY731" s="279" t="s">
        <v>211</v>
      </c>
    </row>
    <row r="732" spans="1:65" s="2" customFormat="1" ht="24.15" customHeight="1">
      <c r="A732" s="38"/>
      <c r="B732" s="39"/>
      <c r="C732" s="228" t="s">
        <v>735</v>
      </c>
      <c r="D732" s="228" t="s">
        <v>213</v>
      </c>
      <c r="E732" s="229" t="s">
        <v>736</v>
      </c>
      <c r="F732" s="230" t="s">
        <v>737</v>
      </c>
      <c r="G732" s="231" t="s">
        <v>738</v>
      </c>
      <c r="H732" s="291"/>
      <c r="I732" s="233"/>
      <c r="J732" s="234">
        <f>ROUND(I732*H732,2)</f>
        <v>0</v>
      </c>
      <c r="K732" s="235"/>
      <c r="L732" s="44"/>
      <c r="M732" s="236" t="s">
        <v>1</v>
      </c>
      <c r="N732" s="237" t="s">
        <v>39</v>
      </c>
      <c r="O732" s="91"/>
      <c r="P732" s="238">
        <f>O732*H732</f>
        <v>0</v>
      </c>
      <c r="Q732" s="238">
        <v>0</v>
      </c>
      <c r="R732" s="238">
        <f>Q732*H732</f>
        <v>0</v>
      </c>
      <c r="S732" s="238">
        <v>0</v>
      </c>
      <c r="T732" s="239">
        <f>S732*H732</f>
        <v>0</v>
      </c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R732" s="240" t="s">
        <v>310</v>
      </c>
      <c r="AT732" s="240" t="s">
        <v>213</v>
      </c>
      <c r="AU732" s="240" t="s">
        <v>84</v>
      </c>
      <c r="AY732" s="17" t="s">
        <v>211</v>
      </c>
      <c r="BE732" s="241">
        <f>IF(N732="základní",J732,0)</f>
        <v>0</v>
      </c>
      <c r="BF732" s="241">
        <f>IF(N732="snížená",J732,0)</f>
        <v>0</v>
      </c>
      <c r="BG732" s="241">
        <f>IF(N732="zákl. přenesená",J732,0)</f>
        <v>0</v>
      </c>
      <c r="BH732" s="241">
        <f>IF(N732="sníž. přenesená",J732,0)</f>
        <v>0</v>
      </c>
      <c r="BI732" s="241">
        <f>IF(N732="nulová",J732,0)</f>
        <v>0</v>
      </c>
      <c r="BJ732" s="17" t="s">
        <v>82</v>
      </c>
      <c r="BK732" s="241">
        <f>ROUND(I732*H732,2)</f>
        <v>0</v>
      </c>
      <c r="BL732" s="17" t="s">
        <v>310</v>
      </c>
      <c r="BM732" s="240" t="s">
        <v>739</v>
      </c>
    </row>
    <row r="733" spans="1:63" s="12" customFormat="1" ht="22.8" customHeight="1">
      <c r="A733" s="12"/>
      <c r="B733" s="212"/>
      <c r="C733" s="213"/>
      <c r="D733" s="214" t="s">
        <v>73</v>
      </c>
      <c r="E733" s="226" t="s">
        <v>740</v>
      </c>
      <c r="F733" s="226" t="s">
        <v>741</v>
      </c>
      <c r="G733" s="213"/>
      <c r="H733" s="213"/>
      <c r="I733" s="216"/>
      <c r="J733" s="227">
        <f>BK733</f>
        <v>0</v>
      </c>
      <c r="K733" s="213"/>
      <c r="L733" s="218"/>
      <c r="M733" s="219"/>
      <c r="N733" s="220"/>
      <c r="O733" s="220"/>
      <c r="P733" s="221">
        <f>SUM(P734:P791)</f>
        <v>0</v>
      </c>
      <c r="Q733" s="220"/>
      <c r="R733" s="221">
        <f>SUM(R734:R791)</f>
        <v>0.030693</v>
      </c>
      <c r="S733" s="220"/>
      <c r="T733" s="222">
        <f>SUM(T734:T791)</f>
        <v>0.0496</v>
      </c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R733" s="223" t="s">
        <v>84</v>
      </c>
      <c r="AT733" s="224" t="s">
        <v>73</v>
      </c>
      <c r="AU733" s="224" t="s">
        <v>82</v>
      </c>
      <c r="AY733" s="223" t="s">
        <v>211</v>
      </c>
      <c r="BK733" s="225">
        <f>SUM(BK734:BK791)</f>
        <v>0</v>
      </c>
    </row>
    <row r="734" spans="1:65" s="2" customFormat="1" ht="44.25" customHeight="1">
      <c r="A734" s="38"/>
      <c r="B734" s="39"/>
      <c r="C734" s="228" t="s">
        <v>742</v>
      </c>
      <c r="D734" s="228" t="s">
        <v>213</v>
      </c>
      <c r="E734" s="229" t="s">
        <v>743</v>
      </c>
      <c r="F734" s="230" t="s">
        <v>744</v>
      </c>
      <c r="G734" s="231" t="s">
        <v>274</v>
      </c>
      <c r="H734" s="232">
        <v>15</v>
      </c>
      <c r="I734" s="233"/>
      <c r="J734" s="234">
        <f>ROUND(I734*H734,2)</f>
        <v>0</v>
      </c>
      <c r="K734" s="235"/>
      <c r="L734" s="44"/>
      <c r="M734" s="236" t="s">
        <v>1</v>
      </c>
      <c r="N734" s="237" t="s">
        <v>39</v>
      </c>
      <c r="O734" s="91"/>
      <c r="P734" s="238">
        <f>O734*H734</f>
        <v>0</v>
      </c>
      <c r="Q734" s="238">
        <v>0</v>
      </c>
      <c r="R734" s="238">
        <f>Q734*H734</f>
        <v>0</v>
      </c>
      <c r="S734" s="238">
        <v>0</v>
      </c>
      <c r="T734" s="239">
        <f>S734*H734</f>
        <v>0</v>
      </c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R734" s="240" t="s">
        <v>310</v>
      </c>
      <c r="AT734" s="240" t="s">
        <v>213</v>
      </c>
      <c r="AU734" s="240" t="s">
        <v>84</v>
      </c>
      <c r="AY734" s="17" t="s">
        <v>211</v>
      </c>
      <c r="BE734" s="241">
        <f>IF(N734="základní",J734,0)</f>
        <v>0</v>
      </c>
      <c r="BF734" s="241">
        <f>IF(N734="snížená",J734,0)</f>
        <v>0</v>
      </c>
      <c r="BG734" s="241">
        <f>IF(N734="zákl. přenesená",J734,0)</f>
        <v>0</v>
      </c>
      <c r="BH734" s="241">
        <f>IF(N734="sníž. přenesená",J734,0)</f>
        <v>0</v>
      </c>
      <c r="BI734" s="241">
        <f>IF(N734="nulová",J734,0)</f>
        <v>0</v>
      </c>
      <c r="BJ734" s="17" t="s">
        <v>82</v>
      </c>
      <c r="BK734" s="241">
        <f>ROUND(I734*H734,2)</f>
        <v>0</v>
      </c>
      <c r="BL734" s="17" t="s">
        <v>310</v>
      </c>
      <c r="BM734" s="240" t="s">
        <v>745</v>
      </c>
    </row>
    <row r="735" spans="1:51" s="14" customFormat="1" ht="12">
      <c r="A735" s="14"/>
      <c r="B735" s="258"/>
      <c r="C735" s="259"/>
      <c r="D735" s="249" t="s">
        <v>221</v>
      </c>
      <c r="E735" s="260" t="s">
        <v>1</v>
      </c>
      <c r="F735" s="261" t="s">
        <v>746</v>
      </c>
      <c r="G735" s="259"/>
      <c r="H735" s="262">
        <v>4</v>
      </c>
      <c r="I735" s="263"/>
      <c r="J735" s="259"/>
      <c r="K735" s="259"/>
      <c r="L735" s="264"/>
      <c r="M735" s="265"/>
      <c r="N735" s="266"/>
      <c r="O735" s="266"/>
      <c r="P735" s="266"/>
      <c r="Q735" s="266"/>
      <c r="R735" s="266"/>
      <c r="S735" s="266"/>
      <c r="T735" s="267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68" t="s">
        <v>221</v>
      </c>
      <c r="AU735" s="268" t="s">
        <v>84</v>
      </c>
      <c r="AV735" s="14" t="s">
        <v>84</v>
      </c>
      <c r="AW735" s="14" t="s">
        <v>31</v>
      </c>
      <c r="AX735" s="14" t="s">
        <v>74</v>
      </c>
      <c r="AY735" s="268" t="s">
        <v>211</v>
      </c>
    </row>
    <row r="736" spans="1:51" s="14" customFormat="1" ht="12">
      <c r="A736" s="14"/>
      <c r="B736" s="258"/>
      <c r="C736" s="259"/>
      <c r="D736" s="249" t="s">
        <v>221</v>
      </c>
      <c r="E736" s="260" t="s">
        <v>1</v>
      </c>
      <c r="F736" s="261" t="s">
        <v>747</v>
      </c>
      <c r="G736" s="259"/>
      <c r="H736" s="262">
        <v>6</v>
      </c>
      <c r="I736" s="263"/>
      <c r="J736" s="259"/>
      <c r="K736" s="259"/>
      <c r="L736" s="264"/>
      <c r="M736" s="265"/>
      <c r="N736" s="266"/>
      <c r="O736" s="266"/>
      <c r="P736" s="266"/>
      <c r="Q736" s="266"/>
      <c r="R736" s="266"/>
      <c r="S736" s="266"/>
      <c r="T736" s="267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68" t="s">
        <v>221</v>
      </c>
      <c r="AU736" s="268" t="s">
        <v>84</v>
      </c>
      <c r="AV736" s="14" t="s">
        <v>84</v>
      </c>
      <c r="AW736" s="14" t="s">
        <v>31</v>
      </c>
      <c r="AX736" s="14" t="s">
        <v>74</v>
      </c>
      <c r="AY736" s="268" t="s">
        <v>211</v>
      </c>
    </row>
    <row r="737" spans="1:51" s="14" customFormat="1" ht="12">
      <c r="A737" s="14"/>
      <c r="B737" s="258"/>
      <c r="C737" s="259"/>
      <c r="D737" s="249" t="s">
        <v>221</v>
      </c>
      <c r="E737" s="260" t="s">
        <v>1</v>
      </c>
      <c r="F737" s="261" t="s">
        <v>748</v>
      </c>
      <c r="G737" s="259"/>
      <c r="H737" s="262">
        <v>4</v>
      </c>
      <c r="I737" s="263"/>
      <c r="J737" s="259"/>
      <c r="K737" s="259"/>
      <c r="L737" s="264"/>
      <c r="M737" s="265"/>
      <c r="N737" s="266"/>
      <c r="O737" s="266"/>
      <c r="P737" s="266"/>
      <c r="Q737" s="266"/>
      <c r="R737" s="266"/>
      <c r="S737" s="266"/>
      <c r="T737" s="267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68" t="s">
        <v>221</v>
      </c>
      <c r="AU737" s="268" t="s">
        <v>84</v>
      </c>
      <c r="AV737" s="14" t="s">
        <v>84</v>
      </c>
      <c r="AW737" s="14" t="s">
        <v>31</v>
      </c>
      <c r="AX737" s="14" t="s">
        <v>74</v>
      </c>
      <c r="AY737" s="268" t="s">
        <v>211</v>
      </c>
    </row>
    <row r="738" spans="1:51" s="14" customFormat="1" ht="12">
      <c r="A738" s="14"/>
      <c r="B738" s="258"/>
      <c r="C738" s="259"/>
      <c r="D738" s="249" t="s">
        <v>221</v>
      </c>
      <c r="E738" s="260" t="s">
        <v>1</v>
      </c>
      <c r="F738" s="261" t="s">
        <v>749</v>
      </c>
      <c r="G738" s="259"/>
      <c r="H738" s="262">
        <v>1</v>
      </c>
      <c r="I738" s="263"/>
      <c r="J738" s="259"/>
      <c r="K738" s="259"/>
      <c r="L738" s="264"/>
      <c r="M738" s="265"/>
      <c r="N738" s="266"/>
      <c r="O738" s="266"/>
      <c r="P738" s="266"/>
      <c r="Q738" s="266"/>
      <c r="R738" s="266"/>
      <c r="S738" s="266"/>
      <c r="T738" s="267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68" t="s">
        <v>221</v>
      </c>
      <c r="AU738" s="268" t="s">
        <v>84</v>
      </c>
      <c r="AV738" s="14" t="s">
        <v>84</v>
      </c>
      <c r="AW738" s="14" t="s">
        <v>31</v>
      </c>
      <c r="AX738" s="14" t="s">
        <v>74</v>
      </c>
      <c r="AY738" s="268" t="s">
        <v>211</v>
      </c>
    </row>
    <row r="739" spans="1:51" s="15" customFormat="1" ht="12">
      <c r="A739" s="15"/>
      <c r="B739" s="269"/>
      <c r="C739" s="270"/>
      <c r="D739" s="249" t="s">
        <v>221</v>
      </c>
      <c r="E739" s="271" t="s">
        <v>1</v>
      </c>
      <c r="F739" s="272" t="s">
        <v>225</v>
      </c>
      <c r="G739" s="270"/>
      <c r="H739" s="273">
        <v>15</v>
      </c>
      <c r="I739" s="274"/>
      <c r="J739" s="270"/>
      <c r="K739" s="270"/>
      <c r="L739" s="275"/>
      <c r="M739" s="276"/>
      <c r="N739" s="277"/>
      <c r="O739" s="277"/>
      <c r="P739" s="277"/>
      <c r="Q739" s="277"/>
      <c r="R739" s="277"/>
      <c r="S739" s="277"/>
      <c r="T739" s="278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T739" s="279" t="s">
        <v>221</v>
      </c>
      <c r="AU739" s="279" t="s">
        <v>84</v>
      </c>
      <c r="AV739" s="15" t="s">
        <v>217</v>
      </c>
      <c r="AW739" s="15" t="s">
        <v>31</v>
      </c>
      <c r="AX739" s="15" t="s">
        <v>82</v>
      </c>
      <c r="AY739" s="279" t="s">
        <v>211</v>
      </c>
    </row>
    <row r="740" spans="1:65" s="2" customFormat="1" ht="44.25" customHeight="1">
      <c r="A740" s="38"/>
      <c r="B740" s="39"/>
      <c r="C740" s="228" t="s">
        <v>750</v>
      </c>
      <c r="D740" s="228" t="s">
        <v>213</v>
      </c>
      <c r="E740" s="229" t="s">
        <v>751</v>
      </c>
      <c r="F740" s="230" t="s">
        <v>752</v>
      </c>
      <c r="G740" s="231" t="s">
        <v>274</v>
      </c>
      <c r="H740" s="232">
        <v>15</v>
      </c>
      <c r="I740" s="233"/>
      <c r="J740" s="234">
        <f>ROUND(I740*H740,2)</f>
        <v>0</v>
      </c>
      <c r="K740" s="235"/>
      <c r="L740" s="44"/>
      <c r="M740" s="236" t="s">
        <v>1</v>
      </c>
      <c r="N740" s="237" t="s">
        <v>39</v>
      </c>
      <c r="O740" s="91"/>
      <c r="P740" s="238">
        <f>O740*H740</f>
        <v>0</v>
      </c>
      <c r="Q740" s="238">
        <v>0</v>
      </c>
      <c r="R740" s="238">
        <f>Q740*H740</f>
        <v>0</v>
      </c>
      <c r="S740" s="238">
        <v>0</v>
      </c>
      <c r="T740" s="239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40" t="s">
        <v>310</v>
      </c>
      <c r="AT740" s="240" t="s">
        <v>213</v>
      </c>
      <c r="AU740" s="240" t="s">
        <v>84</v>
      </c>
      <c r="AY740" s="17" t="s">
        <v>211</v>
      </c>
      <c r="BE740" s="241">
        <f>IF(N740="základní",J740,0)</f>
        <v>0</v>
      </c>
      <c r="BF740" s="241">
        <f>IF(N740="snížená",J740,0)</f>
        <v>0</v>
      </c>
      <c r="BG740" s="241">
        <f>IF(N740="zákl. přenesená",J740,0)</f>
        <v>0</v>
      </c>
      <c r="BH740" s="241">
        <f>IF(N740="sníž. přenesená",J740,0)</f>
        <v>0</v>
      </c>
      <c r="BI740" s="241">
        <f>IF(N740="nulová",J740,0)</f>
        <v>0</v>
      </c>
      <c r="BJ740" s="17" t="s">
        <v>82</v>
      </c>
      <c r="BK740" s="241">
        <f>ROUND(I740*H740,2)</f>
        <v>0</v>
      </c>
      <c r="BL740" s="17" t="s">
        <v>310</v>
      </c>
      <c r="BM740" s="240" t="s">
        <v>753</v>
      </c>
    </row>
    <row r="741" spans="1:51" s="14" customFormat="1" ht="12">
      <c r="A741" s="14"/>
      <c r="B741" s="258"/>
      <c r="C741" s="259"/>
      <c r="D741" s="249" t="s">
        <v>221</v>
      </c>
      <c r="E741" s="260" t="s">
        <v>1</v>
      </c>
      <c r="F741" s="261" t="s">
        <v>746</v>
      </c>
      <c r="G741" s="259"/>
      <c r="H741" s="262">
        <v>4</v>
      </c>
      <c r="I741" s="263"/>
      <c r="J741" s="259"/>
      <c r="K741" s="259"/>
      <c r="L741" s="264"/>
      <c r="M741" s="265"/>
      <c r="N741" s="266"/>
      <c r="O741" s="266"/>
      <c r="P741" s="266"/>
      <c r="Q741" s="266"/>
      <c r="R741" s="266"/>
      <c r="S741" s="266"/>
      <c r="T741" s="267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68" t="s">
        <v>221</v>
      </c>
      <c r="AU741" s="268" t="s">
        <v>84</v>
      </c>
      <c r="AV741" s="14" t="s">
        <v>84</v>
      </c>
      <c r="AW741" s="14" t="s">
        <v>31</v>
      </c>
      <c r="AX741" s="14" t="s">
        <v>74</v>
      </c>
      <c r="AY741" s="268" t="s">
        <v>211</v>
      </c>
    </row>
    <row r="742" spans="1:51" s="14" customFormat="1" ht="12">
      <c r="A742" s="14"/>
      <c r="B742" s="258"/>
      <c r="C742" s="259"/>
      <c r="D742" s="249" t="s">
        <v>221</v>
      </c>
      <c r="E742" s="260" t="s">
        <v>1</v>
      </c>
      <c r="F742" s="261" t="s">
        <v>747</v>
      </c>
      <c r="G742" s="259"/>
      <c r="H742" s="262">
        <v>6</v>
      </c>
      <c r="I742" s="263"/>
      <c r="J742" s="259"/>
      <c r="K742" s="259"/>
      <c r="L742" s="264"/>
      <c r="M742" s="265"/>
      <c r="N742" s="266"/>
      <c r="O742" s="266"/>
      <c r="P742" s="266"/>
      <c r="Q742" s="266"/>
      <c r="R742" s="266"/>
      <c r="S742" s="266"/>
      <c r="T742" s="267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68" t="s">
        <v>221</v>
      </c>
      <c r="AU742" s="268" t="s">
        <v>84</v>
      </c>
      <c r="AV742" s="14" t="s">
        <v>84</v>
      </c>
      <c r="AW742" s="14" t="s">
        <v>31</v>
      </c>
      <c r="AX742" s="14" t="s">
        <v>74</v>
      </c>
      <c r="AY742" s="268" t="s">
        <v>211</v>
      </c>
    </row>
    <row r="743" spans="1:51" s="14" customFormat="1" ht="12">
      <c r="A743" s="14"/>
      <c r="B743" s="258"/>
      <c r="C743" s="259"/>
      <c r="D743" s="249" t="s">
        <v>221</v>
      </c>
      <c r="E743" s="260" t="s">
        <v>1</v>
      </c>
      <c r="F743" s="261" t="s">
        <v>748</v>
      </c>
      <c r="G743" s="259"/>
      <c r="H743" s="262">
        <v>4</v>
      </c>
      <c r="I743" s="263"/>
      <c r="J743" s="259"/>
      <c r="K743" s="259"/>
      <c r="L743" s="264"/>
      <c r="M743" s="265"/>
      <c r="N743" s="266"/>
      <c r="O743" s="266"/>
      <c r="P743" s="266"/>
      <c r="Q743" s="266"/>
      <c r="R743" s="266"/>
      <c r="S743" s="266"/>
      <c r="T743" s="267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68" t="s">
        <v>221</v>
      </c>
      <c r="AU743" s="268" t="s">
        <v>84</v>
      </c>
      <c r="AV743" s="14" t="s">
        <v>84</v>
      </c>
      <c r="AW743" s="14" t="s">
        <v>31</v>
      </c>
      <c r="AX743" s="14" t="s">
        <v>74</v>
      </c>
      <c r="AY743" s="268" t="s">
        <v>211</v>
      </c>
    </row>
    <row r="744" spans="1:51" s="14" customFormat="1" ht="12">
      <c r="A744" s="14"/>
      <c r="B744" s="258"/>
      <c r="C744" s="259"/>
      <c r="D744" s="249" t="s">
        <v>221</v>
      </c>
      <c r="E744" s="260" t="s">
        <v>1</v>
      </c>
      <c r="F744" s="261" t="s">
        <v>749</v>
      </c>
      <c r="G744" s="259"/>
      <c r="H744" s="262">
        <v>1</v>
      </c>
      <c r="I744" s="263"/>
      <c r="J744" s="259"/>
      <c r="K744" s="259"/>
      <c r="L744" s="264"/>
      <c r="M744" s="265"/>
      <c r="N744" s="266"/>
      <c r="O744" s="266"/>
      <c r="P744" s="266"/>
      <c r="Q744" s="266"/>
      <c r="R744" s="266"/>
      <c r="S744" s="266"/>
      <c r="T744" s="267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68" t="s">
        <v>221</v>
      </c>
      <c r="AU744" s="268" t="s">
        <v>84</v>
      </c>
      <c r="AV744" s="14" t="s">
        <v>84</v>
      </c>
      <c r="AW744" s="14" t="s">
        <v>31</v>
      </c>
      <c r="AX744" s="14" t="s">
        <v>74</v>
      </c>
      <c r="AY744" s="268" t="s">
        <v>211</v>
      </c>
    </row>
    <row r="745" spans="1:51" s="15" customFormat="1" ht="12">
      <c r="A745" s="15"/>
      <c r="B745" s="269"/>
      <c r="C745" s="270"/>
      <c r="D745" s="249" t="s">
        <v>221</v>
      </c>
      <c r="E745" s="271" t="s">
        <v>1</v>
      </c>
      <c r="F745" s="272" t="s">
        <v>225</v>
      </c>
      <c r="G745" s="270"/>
      <c r="H745" s="273">
        <v>15</v>
      </c>
      <c r="I745" s="274"/>
      <c r="J745" s="270"/>
      <c r="K745" s="270"/>
      <c r="L745" s="275"/>
      <c r="M745" s="276"/>
      <c r="N745" s="277"/>
      <c r="O745" s="277"/>
      <c r="P745" s="277"/>
      <c r="Q745" s="277"/>
      <c r="R745" s="277"/>
      <c r="S745" s="277"/>
      <c r="T745" s="278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79" t="s">
        <v>221</v>
      </c>
      <c r="AU745" s="279" t="s">
        <v>84</v>
      </c>
      <c r="AV745" s="15" t="s">
        <v>217</v>
      </c>
      <c r="AW745" s="15" t="s">
        <v>31</v>
      </c>
      <c r="AX745" s="15" t="s">
        <v>82</v>
      </c>
      <c r="AY745" s="279" t="s">
        <v>211</v>
      </c>
    </row>
    <row r="746" spans="1:65" s="2" customFormat="1" ht="16.5" customHeight="1">
      <c r="A746" s="38"/>
      <c r="B746" s="39"/>
      <c r="C746" s="228" t="s">
        <v>754</v>
      </c>
      <c r="D746" s="228" t="s">
        <v>213</v>
      </c>
      <c r="E746" s="229" t="s">
        <v>755</v>
      </c>
      <c r="F746" s="230" t="s">
        <v>756</v>
      </c>
      <c r="G746" s="231" t="s">
        <v>274</v>
      </c>
      <c r="H746" s="232">
        <v>6</v>
      </c>
      <c r="I746" s="233"/>
      <c r="J746" s="234">
        <f>ROUND(I746*H746,2)</f>
        <v>0</v>
      </c>
      <c r="K746" s="235"/>
      <c r="L746" s="44"/>
      <c r="M746" s="236" t="s">
        <v>1</v>
      </c>
      <c r="N746" s="237" t="s">
        <v>39</v>
      </c>
      <c r="O746" s="91"/>
      <c r="P746" s="238">
        <f>O746*H746</f>
        <v>0</v>
      </c>
      <c r="Q746" s="238">
        <v>0.0018</v>
      </c>
      <c r="R746" s="238">
        <f>Q746*H746</f>
        <v>0.0108</v>
      </c>
      <c r="S746" s="238">
        <v>0</v>
      </c>
      <c r="T746" s="239">
        <f>S746*H746</f>
        <v>0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40" t="s">
        <v>310</v>
      </c>
      <c r="AT746" s="240" t="s">
        <v>213</v>
      </c>
      <c r="AU746" s="240" t="s">
        <v>84</v>
      </c>
      <c r="AY746" s="17" t="s">
        <v>211</v>
      </c>
      <c r="BE746" s="241">
        <f>IF(N746="základní",J746,0)</f>
        <v>0</v>
      </c>
      <c r="BF746" s="241">
        <f>IF(N746="snížená",J746,0)</f>
        <v>0</v>
      </c>
      <c r="BG746" s="241">
        <f>IF(N746="zákl. přenesená",J746,0)</f>
        <v>0</v>
      </c>
      <c r="BH746" s="241">
        <f>IF(N746="sníž. přenesená",J746,0)</f>
        <v>0</v>
      </c>
      <c r="BI746" s="241">
        <f>IF(N746="nulová",J746,0)</f>
        <v>0</v>
      </c>
      <c r="BJ746" s="17" t="s">
        <v>82</v>
      </c>
      <c r="BK746" s="241">
        <f>ROUND(I746*H746,2)</f>
        <v>0</v>
      </c>
      <c r="BL746" s="17" t="s">
        <v>310</v>
      </c>
      <c r="BM746" s="240" t="s">
        <v>757</v>
      </c>
    </row>
    <row r="747" spans="1:51" s="13" customFormat="1" ht="12">
      <c r="A747" s="13"/>
      <c r="B747" s="247"/>
      <c r="C747" s="248"/>
      <c r="D747" s="249" t="s">
        <v>221</v>
      </c>
      <c r="E747" s="250" t="s">
        <v>1</v>
      </c>
      <c r="F747" s="251" t="s">
        <v>223</v>
      </c>
      <c r="G747" s="248"/>
      <c r="H747" s="250" t="s">
        <v>1</v>
      </c>
      <c r="I747" s="252"/>
      <c r="J747" s="248"/>
      <c r="K747" s="248"/>
      <c r="L747" s="253"/>
      <c r="M747" s="254"/>
      <c r="N747" s="255"/>
      <c r="O747" s="255"/>
      <c r="P747" s="255"/>
      <c r="Q747" s="255"/>
      <c r="R747" s="255"/>
      <c r="S747" s="255"/>
      <c r="T747" s="256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57" t="s">
        <v>221</v>
      </c>
      <c r="AU747" s="257" t="s">
        <v>84</v>
      </c>
      <c r="AV747" s="13" t="s">
        <v>82</v>
      </c>
      <c r="AW747" s="13" t="s">
        <v>31</v>
      </c>
      <c r="AX747" s="13" t="s">
        <v>74</v>
      </c>
      <c r="AY747" s="257" t="s">
        <v>211</v>
      </c>
    </row>
    <row r="748" spans="1:51" s="14" customFormat="1" ht="12">
      <c r="A748" s="14"/>
      <c r="B748" s="258"/>
      <c r="C748" s="259"/>
      <c r="D748" s="249" t="s">
        <v>221</v>
      </c>
      <c r="E748" s="260" t="s">
        <v>1</v>
      </c>
      <c r="F748" s="261" t="s">
        <v>758</v>
      </c>
      <c r="G748" s="259"/>
      <c r="H748" s="262">
        <v>3</v>
      </c>
      <c r="I748" s="263"/>
      <c r="J748" s="259"/>
      <c r="K748" s="259"/>
      <c r="L748" s="264"/>
      <c r="M748" s="265"/>
      <c r="N748" s="266"/>
      <c r="O748" s="266"/>
      <c r="P748" s="266"/>
      <c r="Q748" s="266"/>
      <c r="R748" s="266"/>
      <c r="S748" s="266"/>
      <c r="T748" s="267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68" t="s">
        <v>221</v>
      </c>
      <c r="AU748" s="268" t="s">
        <v>84</v>
      </c>
      <c r="AV748" s="14" t="s">
        <v>84</v>
      </c>
      <c r="AW748" s="14" t="s">
        <v>31</v>
      </c>
      <c r="AX748" s="14" t="s">
        <v>74</v>
      </c>
      <c r="AY748" s="268" t="s">
        <v>211</v>
      </c>
    </row>
    <row r="749" spans="1:51" s="14" customFormat="1" ht="12">
      <c r="A749" s="14"/>
      <c r="B749" s="258"/>
      <c r="C749" s="259"/>
      <c r="D749" s="249" t="s">
        <v>221</v>
      </c>
      <c r="E749" s="260" t="s">
        <v>1</v>
      </c>
      <c r="F749" s="261" t="s">
        <v>759</v>
      </c>
      <c r="G749" s="259"/>
      <c r="H749" s="262">
        <v>3</v>
      </c>
      <c r="I749" s="263"/>
      <c r="J749" s="259"/>
      <c r="K749" s="259"/>
      <c r="L749" s="264"/>
      <c r="M749" s="265"/>
      <c r="N749" s="266"/>
      <c r="O749" s="266"/>
      <c r="P749" s="266"/>
      <c r="Q749" s="266"/>
      <c r="R749" s="266"/>
      <c r="S749" s="266"/>
      <c r="T749" s="267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68" t="s">
        <v>221</v>
      </c>
      <c r="AU749" s="268" t="s">
        <v>84</v>
      </c>
      <c r="AV749" s="14" t="s">
        <v>84</v>
      </c>
      <c r="AW749" s="14" t="s">
        <v>31</v>
      </c>
      <c r="AX749" s="14" t="s">
        <v>74</v>
      </c>
      <c r="AY749" s="268" t="s">
        <v>211</v>
      </c>
    </row>
    <row r="750" spans="1:51" s="15" customFormat="1" ht="12">
      <c r="A750" s="15"/>
      <c r="B750" s="269"/>
      <c r="C750" s="270"/>
      <c r="D750" s="249" t="s">
        <v>221</v>
      </c>
      <c r="E750" s="271" t="s">
        <v>1</v>
      </c>
      <c r="F750" s="272" t="s">
        <v>225</v>
      </c>
      <c r="G750" s="270"/>
      <c r="H750" s="273">
        <v>6</v>
      </c>
      <c r="I750" s="274"/>
      <c r="J750" s="270"/>
      <c r="K750" s="270"/>
      <c r="L750" s="275"/>
      <c r="M750" s="276"/>
      <c r="N750" s="277"/>
      <c r="O750" s="277"/>
      <c r="P750" s="277"/>
      <c r="Q750" s="277"/>
      <c r="R750" s="277"/>
      <c r="S750" s="277"/>
      <c r="T750" s="278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79" t="s">
        <v>221</v>
      </c>
      <c r="AU750" s="279" t="s">
        <v>84</v>
      </c>
      <c r="AV750" s="15" t="s">
        <v>217</v>
      </c>
      <c r="AW750" s="15" t="s">
        <v>31</v>
      </c>
      <c r="AX750" s="15" t="s">
        <v>82</v>
      </c>
      <c r="AY750" s="279" t="s">
        <v>211</v>
      </c>
    </row>
    <row r="751" spans="1:65" s="2" customFormat="1" ht="21.75" customHeight="1">
      <c r="A751" s="38"/>
      <c r="B751" s="39"/>
      <c r="C751" s="228" t="s">
        <v>760</v>
      </c>
      <c r="D751" s="228" t="s">
        <v>213</v>
      </c>
      <c r="E751" s="229" t="s">
        <v>761</v>
      </c>
      <c r="F751" s="230" t="s">
        <v>762</v>
      </c>
      <c r="G751" s="231" t="s">
        <v>313</v>
      </c>
      <c r="H751" s="232">
        <v>9.8</v>
      </c>
      <c r="I751" s="233"/>
      <c r="J751" s="234">
        <f>ROUND(I751*H751,2)</f>
        <v>0</v>
      </c>
      <c r="K751" s="235"/>
      <c r="L751" s="44"/>
      <c r="M751" s="236" t="s">
        <v>1</v>
      </c>
      <c r="N751" s="237" t="s">
        <v>39</v>
      </c>
      <c r="O751" s="91"/>
      <c r="P751" s="238">
        <f>O751*H751</f>
        <v>0</v>
      </c>
      <c r="Q751" s="238">
        <v>0.00126</v>
      </c>
      <c r="R751" s="238">
        <f>Q751*H751</f>
        <v>0.012348000000000001</v>
      </c>
      <c r="S751" s="238">
        <v>0</v>
      </c>
      <c r="T751" s="239">
        <f>S751*H751</f>
        <v>0</v>
      </c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R751" s="240" t="s">
        <v>310</v>
      </c>
      <c r="AT751" s="240" t="s">
        <v>213</v>
      </c>
      <c r="AU751" s="240" t="s">
        <v>84</v>
      </c>
      <c r="AY751" s="17" t="s">
        <v>211</v>
      </c>
      <c r="BE751" s="241">
        <f>IF(N751="základní",J751,0)</f>
        <v>0</v>
      </c>
      <c r="BF751" s="241">
        <f>IF(N751="snížená",J751,0)</f>
        <v>0</v>
      </c>
      <c r="BG751" s="241">
        <f>IF(N751="zákl. přenesená",J751,0)</f>
        <v>0</v>
      </c>
      <c r="BH751" s="241">
        <f>IF(N751="sníž. přenesená",J751,0)</f>
        <v>0</v>
      </c>
      <c r="BI751" s="241">
        <f>IF(N751="nulová",J751,0)</f>
        <v>0</v>
      </c>
      <c r="BJ751" s="17" t="s">
        <v>82</v>
      </c>
      <c r="BK751" s="241">
        <f>ROUND(I751*H751,2)</f>
        <v>0</v>
      </c>
      <c r="BL751" s="17" t="s">
        <v>310</v>
      </c>
      <c r="BM751" s="240" t="s">
        <v>763</v>
      </c>
    </row>
    <row r="752" spans="1:51" s="13" customFormat="1" ht="12">
      <c r="A752" s="13"/>
      <c r="B752" s="247"/>
      <c r="C752" s="248"/>
      <c r="D752" s="249" t="s">
        <v>221</v>
      </c>
      <c r="E752" s="250" t="s">
        <v>1</v>
      </c>
      <c r="F752" s="251" t="s">
        <v>223</v>
      </c>
      <c r="G752" s="248"/>
      <c r="H752" s="250" t="s">
        <v>1</v>
      </c>
      <c r="I752" s="252"/>
      <c r="J752" s="248"/>
      <c r="K752" s="248"/>
      <c r="L752" s="253"/>
      <c r="M752" s="254"/>
      <c r="N752" s="255"/>
      <c r="O752" s="255"/>
      <c r="P752" s="255"/>
      <c r="Q752" s="255"/>
      <c r="R752" s="255"/>
      <c r="S752" s="255"/>
      <c r="T752" s="256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57" t="s">
        <v>221</v>
      </c>
      <c r="AU752" s="257" t="s">
        <v>84</v>
      </c>
      <c r="AV752" s="13" t="s">
        <v>82</v>
      </c>
      <c r="AW752" s="13" t="s">
        <v>31</v>
      </c>
      <c r="AX752" s="13" t="s">
        <v>74</v>
      </c>
      <c r="AY752" s="257" t="s">
        <v>211</v>
      </c>
    </row>
    <row r="753" spans="1:51" s="14" customFormat="1" ht="12">
      <c r="A753" s="14"/>
      <c r="B753" s="258"/>
      <c r="C753" s="259"/>
      <c r="D753" s="249" t="s">
        <v>221</v>
      </c>
      <c r="E753" s="260" t="s">
        <v>1</v>
      </c>
      <c r="F753" s="261" t="s">
        <v>764</v>
      </c>
      <c r="G753" s="259"/>
      <c r="H753" s="262">
        <v>9.8</v>
      </c>
      <c r="I753" s="263"/>
      <c r="J753" s="259"/>
      <c r="K753" s="259"/>
      <c r="L753" s="264"/>
      <c r="M753" s="265"/>
      <c r="N753" s="266"/>
      <c r="O753" s="266"/>
      <c r="P753" s="266"/>
      <c r="Q753" s="266"/>
      <c r="R753" s="266"/>
      <c r="S753" s="266"/>
      <c r="T753" s="267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68" t="s">
        <v>221</v>
      </c>
      <c r="AU753" s="268" t="s">
        <v>84</v>
      </c>
      <c r="AV753" s="14" t="s">
        <v>84</v>
      </c>
      <c r="AW753" s="14" t="s">
        <v>31</v>
      </c>
      <c r="AX753" s="14" t="s">
        <v>74</v>
      </c>
      <c r="AY753" s="268" t="s">
        <v>211</v>
      </c>
    </row>
    <row r="754" spans="1:51" s="15" customFormat="1" ht="12">
      <c r="A754" s="15"/>
      <c r="B754" s="269"/>
      <c r="C754" s="270"/>
      <c r="D754" s="249" t="s">
        <v>221</v>
      </c>
      <c r="E754" s="271" t="s">
        <v>1</v>
      </c>
      <c r="F754" s="272" t="s">
        <v>225</v>
      </c>
      <c r="G754" s="270"/>
      <c r="H754" s="273">
        <v>9.8</v>
      </c>
      <c r="I754" s="274"/>
      <c r="J754" s="270"/>
      <c r="K754" s="270"/>
      <c r="L754" s="275"/>
      <c r="M754" s="276"/>
      <c r="N754" s="277"/>
      <c r="O754" s="277"/>
      <c r="P754" s="277"/>
      <c r="Q754" s="277"/>
      <c r="R754" s="277"/>
      <c r="S754" s="277"/>
      <c r="T754" s="278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T754" s="279" t="s">
        <v>221</v>
      </c>
      <c r="AU754" s="279" t="s">
        <v>84</v>
      </c>
      <c r="AV754" s="15" t="s">
        <v>217</v>
      </c>
      <c r="AW754" s="15" t="s">
        <v>31</v>
      </c>
      <c r="AX754" s="15" t="s">
        <v>82</v>
      </c>
      <c r="AY754" s="279" t="s">
        <v>211</v>
      </c>
    </row>
    <row r="755" spans="1:65" s="2" customFormat="1" ht="16.5" customHeight="1">
      <c r="A755" s="38"/>
      <c r="B755" s="39"/>
      <c r="C755" s="228" t="s">
        <v>765</v>
      </c>
      <c r="D755" s="228" t="s">
        <v>213</v>
      </c>
      <c r="E755" s="229" t="s">
        <v>766</v>
      </c>
      <c r="F755" s="230" t="s">
        <v>767</v>
      </c>
      <c r="G755" s="231" t="s">
        <v>313</v>
      </c>
      <c r="H755" s="232">
        <v>5.8</v>
      </c>
      <c r="I755" s="233"/>
      <c r="J755" s="234">
        <f>ROUND(I755*H755,2)</f>
        <v>0</v>
      </c>
      <c r="K755" s="235"/>
      <c r="L755" s="44"/>
      <c r="M755" s="236" t="s">
        <v>1</v>
      </c>
      <c r="N755" s="237" t="s">
        <v>39</v>
      </c>
      <c r="O755" s="91"/>
      <c r="P755" s="238">
        <f>O755*H755</f>
        <v>0</v>
      </c>
      <c r="Q755" s="238">
        <v>0.00029</v>
      </c>
      <c r="R755" s="238">
        <f>Q755*H755</f>
        <v>0.001682</v>
      </c>
      <c r="S755" s="238">
        <v>0</v>
      </c>
      <c r="T755" s="239">
        <f>S755*H755</f>
        <v>0</v>
      </c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R755" s="240" t="s">
        <v>310</v>
      </c>
      <c r="AT755" s="240" t="s">
        <v>213</v>
      </c>
      <c r="AU755" s="240" t="s">
        <v>84</v>
      </c>
      <c r="AY755" s="17" t="s">
        <v>211</v>
      </c>
      <c r="BE755" s="241">
        <f>IF(N755="základní",J755,0)</f>
        <v>0</v>
      </c>
      <c r="BF755" s="241">
        <f>IF(N755="snížená",J755,0)</f>
        <v>0</v>
      </c>
      <c r="BG755" s="241">
        <f>IF(N755="zákl. přenesená",J755,0)</f>
        <v>0</v>
      </c>
      <c r="BH755" s="241">
        <f>IF(N755="sníž. přenesená",J755,0)</f>
        <v>0</v>
      </c>
      <c r="BI755" s="241">
        <f>IF(N755="nulová",J755,0)</f>
        <v>0</v>
      </c>
      <c r="BJ755" s="17" t="s">
        <v>82</v>
      </c>
      <c r="BK755" s="241">
        <f>ROUND(I755*H755,2)</f>
        <v>0</v>
      </c>
      <c r="BL755" s="17" t="s">
        <v>310</v>
      </c>
      <c r="BM755" s="240" t="s">
        <v>768</v>
      </c>
    </row>
    <row r="756" spans="1:51" s="13" customFormat="1" ht="12">
      <c r="A756" s="13"/>
      <c r="B756" s="247"/>
      <c r="C756" s="248"/>
      <c r="D756" s="249" t="s">
        <v>221</v>
      </c>
      <c r="E756" s="250" t="s">
        <v>1</v>
      </c>
      <c r="F756" s="251" t="s">
        <v>223</v>
      </c>
      <c r="G756" s="248"/>
      <c r="H756" s="250" t="s">
        <v>1</v>
      </c>
      <c r="I756" s="252"/>
      <c r="J756" s="248"/>
      <c r="K756" s="248"/>
      <c r="L756" s="253"/>
      <c r="M756" s="254"/>
      <c r="N756" s="255"/>
      <c r="O756" s="255"/>
      <c r="P756" s="255"/>
      <c r="Q756" s="255"/>
      <c r="R756" s="255"/>
      <c r="S756" s="255"/>
      <c r="T756" s="256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7" t="s">
        <v>221</v>
      </c>
      <c r="AU756" s="257" t="s">
        <v>84</v>
      </c>
      <c r="AV756" s="13" t="s">
        <v>82</v>
      </c>
      <c r="AW756" s="13" t="s">
        <v>31</v>
      </c>
      <c r="AX756" s="13" t="s">
        <v>74</v>
      </c>
      <c r="AY756" s="257" t="s">
        <v>211</v>
      </c>
    </row>
    <row r="757" spans="1:51" s="14" customFormat="1" ht="12">
      <c r="A757" s="14"/>
      <c r="B757" s="258"/>
      <c r="C757" s="259"/>
      <c r="D757" s="249" t="s">
        <v>221</v>
      </c>
      <c r="E757" s="260" t="s">
        <v>1</v>
      </c>
      <c r="F757" s="261" t="s">
        <v>769</v>
      </c>
      <c r="G757" s="259"/>
      <c r="H757" s="262">
        <v>3.5</v>
      </c>
      <c r="I757" s="263"/>
      <c r="J757" s="259"/>
      <c r="K757" s="259"/>
      <c r="L757" s="264"/>
      <c r="M757" s="265"/>
      <c r="N757" s="266"/>
      <c r="O757" s="266"/>
      <c r="P757" s="266"/>
      <c r="Q757" s="266"/>
      <c r="R757" s="266"/>
      <c r="S757" s="266"/>
      <c r="T757" s="267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8" t="s">
        <v>221</v>
      </c>
      <c r="AU757" s="268" t="s">
        <v>84</v>
      </c>
      <c r="AV757" s="14" t="s">
        <v>84</v>
      </c>
      <c r="AW757" s="14" t="s">
        <v>31</v>
      </c>
      <c r="AX757" s="14" t="s">
        <v>74</v>
      </c>
      <c r="AY757" s="268" t="s">
        <v>211</v>
      </c>
    </row>
    <row r="758" spans="1:51" s="14" customFormat="1" ht="12">
      <c r="A758" s="14"/>
      <c r="B758" s="258"/>
      <c r="C758" s="259"/>
      <c r="D758" s="249" t="s">
        <v>221</v>
      </c>
      <c r="E758" s="260" t="s">
        <v>1</v>
      </c>
      <c r="F758" s="261" t="s">
        <v>770</v>
      </c>
      <c r="G758" s="259"/>
      <c r="H758" s="262">
        <v>1.6</v>
      </c>
      <c r="I758" s="263"/>
      <c r="J758" s="259"/>
      <c r="K758" s="259"/>
      <c r="L758" s="264"/>
      <c r="M758" s="265"/>
      <c r="N758" s="266"/>
      <c r="O758" s="266"/>
      <c r="P758" s="266"/>
      <c r="Q758" s="266"/>
      <c r="R758" s="266"/>
      <c r="S758" s="266"/>
      <c r="T758" s="267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68" t="s">
        <v>221</v>
      </c>
      <c r="AU758" s="268" t="s">
        <v>84</v>
      </c>
      <c r="AV758" s="14" t="s">
        <v>84</v>
      </c>
      <c r="AW758" s="14" t="s">
        <v>31</v>
      </c>
      <c r="AX758" s="14" t="s">
        <v>74</v>
      </c>
      <c r="AY758" s="268" t="s">
        <v>211</v>
      </c>
    </row>
    <row r="759" spans="1:51" s="14" customFormat="1" ht="12">
      <c r="A759" s="14"/>
      <c r="B759" s="258"/>
      <c r="C759" s="259"/>
      <c r="D759" s="249" t="s">
        <v>221</v>
      </c>
      <c r="E759" s="260" t="s">
        <v>1</v>
      </c>
      <c r="F759" s="261" t="s">
        <v>771</v>
      </c>
      <c r="G759" s="259"/>
      <c r="H759" s="262">
        <v>0.4</v>
      </c>
      <c r="I759" s="263"/>
      <c r="J759" s="259"/>
      <c r="K759" s="259"/>
      <c r="L759" s="264"/>
      <c r="M759" s="265"/>
      <c r="N759" s="266"/>
      <c r="O759" s="266"/>
      <c r="P759" s="266"/>
      <c r="Q759" s="266"/>
      <c r="R759" s="266"/>
      <c r="S759" s="266"/>
      <c r="T759" s="267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8" t="s">
        <v>221</v>
      </c>
      <c r="AU759" s="268" t="s">
        <v>84</v>
      </c>
      <c r="AV759" s="14" t="s">
        <v>84</v>
      </c>
      <c r="AW759" s="14" t="s">
        <v>31</v>
      </c>
      <c r="AX759" s="14" t="s">
        <v>74</v>
      </c>
      <c r="AY759" s="268" t="s">
        <v>211</v>
      </c>
    </row>
    <row r="760" spans="1:51" s="14" customFormat="1" ht="12">
      <c r="A760" s="14"/>
      <c r="B760" s="258"/>
      <c r="C760" s="259"/>
      <c r="D760" s="249" t="s">
        <v>221</v>
      </c>
      <c r="E760" s="260" t="s">
        <v>1</v>
      </c>
      <c r="F760" s="261" t="s">
        <v>772</v>
      </c>
      <c r="G760" s="259"/>
      <c r="H760" s="262">
        <v>0.3</v>
      </c>
      <c r="I760" s="263"/>
      <c r="J760" s="259"/>
      <c r="K760" s="259"/>
      <c r="L760" s="264"/>
      <c r="M760" s="265"/>
      <c r="N760" s="266"/>
      <c r="O760" s="266"/>
      <c r="P760" s="266"/>
      <c r="Q760" s="266"/>
      <c r="R760" s="266"/>
      <c r="S760" s="266"/>
      <c r="T760" s="267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8" t="s">
        <v>221</v>
      </c>
      <c r="AU760" s="268" t="s">
        <v>84</v>
      </c>
      <c r="AV760" s="14" t="s">
        <v>84</v>
      </c>
      <c r="AW760" s="14" t="s">
        <v>31</v>
      </c>
      <c r="AX760" s="14" t="s">
        <v>74</v>
      </c>
      <c r="AY760" s="268" t="s">
        <v>211</v>
      </c>
    </row>
    <row r="761" spans="1:51" s="15" customFormat="1" ht="12">
      <c r="A761" s="15"/>
      <c r="B761" s="269"/>
      <c r="C761" s="270"/>
      <c r="D761" s="249" t="s">
        <v>221</v>
      </c>
      <c r="E761" s="271" t="s">
        <v>1</v>
      </c>
      <c r="F761" s="272" t="s">
        <v>225</v>
      </c>
      <c r="G761" s="270"/>
      <c r="H761" s="273">
        <v>5.8</v>
      </c>
      <c r="I761" s="274"/>
      <c r="J761" s="270"/>
      <c r="K761" s="270"/>
      <c r="L761" s="275"/>
      <c r="M761" s="276"/>
      <c r="N761" s="277"/>
      <c r="O761" s="277"/>
      <c r="P761" s="277"/>
      <c r="Q761" s="277"/>
      <c r="R761" s="277"/>
      <c r="S761" s="277"/>
      <c r="T761" s="278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T761" s="279" t="s">
        <v>221</v>
      </c>
      <c r="AU761" s="279" t="s">
        <v>84</v>
      </c>
      <c r="AV761" s="15" t="s">
        <v>217</v>
      </c>
      <c r="AW761" s="15" t="s">
        <v>31</v>
      </c>
      <c r="AX761" s="15" t="s">
        <v>82</v>
      </c>
      <c r="AY761" s="279" t="s">
        <v>211</v>
      </c>
    </row>
    <row r="762" spans="1:65" s="2" customFormat="1" ht="16.5" customHeight="1">
      <c r="A762" s="38"/>
      <c r="B762" s="39"/>
      <c r="C762" s="228" t="s">
        <v>773</v>
      </c>
      <c r="D762" s="228" t="s">
        <v>213</v>
      </c>
      <c r="E762" s="229" t="s">
        <v>774</v>
      </c>
      <c r="F762" s="230" t="s">
        <v>775</v>
      </c>
      <c r="G762" s="231" t="s">
        <v>313</v>
      </c>
      <c r="H762" s="232">
        <v>4.7</v>
      </c>
      <c r="I762" s="233"/>
      <c r="J762" s="234">
        <f>ROUND(I762*H762,2)</f>
        <v>0</v>
      </c>
      <c r="K762" s="235"/>
      <c r="L762" s="44"/>
      <c r="M762" s="236" t="s">
        <v>1</v>
      </c>
      <c r="N762" s="237" t="s">
        <v>39</v>
      </c>
      <c r="O762" s="91"/>
      <c r="P762" s="238">
        <f>O762*H762</f>
        <v>0</v>
      </c>
      <c r="Q762" s="238">
        <v>0.00035</v>
      </c>
      <c r="R762" s="238">
        <f>Q762*H762</f>
        <v>0.001645</v>
      </c>
      <c r="S762" s="238">
        <v>0</v>
      </c>
      <c r="T762" s="239">
        <f>S762*H762</f>
        <v>0</v>
      </c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R762" s="240" t="s">
        <v>310</v>
      </c>
      <c r="AT762" s="240" t="s">
        <v>213</v>
      </c>
      <c r="AU762" s="240" t="s">
        <v>84</v>
      </c>
      <c r="AY762" s="17" t="s">
        <v>211</v>
      </c>
      <c r="BE762" s="241">
        <f>IF(N762="základní",J762,0)</f>
        <v>0</v>
      </c>
      <c r="BF762" s="241">
        <f>IF(N762="snížená",J762,0)</f>
        <v>0</v>
      </c>
      <c r="BG762" s="241">
        <f>IF(N762="zákl. přenesená",J762,0)</f>
        <v>0</v>
      </c>
      <c r="BH762" s="241">
        <f>IF(N762="sníž. přenesená",J762,0)</f>
        <v>0</v>
      </c>
      <c r="BI762" s="241">
        <f>IF(N762="nulová",J762,0)</f>
        <v>0</v>
      </c>
      <c r="BJ762" s="17" t="s">
        <v>82</v>
      </c>
      <c r="BK762" s="241">
        <f>ROUND(I762*H762,2)</f>
        <v>0</v>
      </c>
      <c r="BL762" s="17" t="s">
        <v>310</v>
      </c>
      <c r="BM762" s="240" t="s">
        <v>776</v>
      </c>
    </row>
    <row r="763" spans="1:51" s="13" customFormat="1" ht="12">
      <c r="A763" s="13"/>
      <c r="B763" s="247"/>
      <c r="C763" s="248"/>
      <c r="D763" s="249" t="s">
        <v>221</v>
      </c>
      <c r="E763" s="250" t="s">
        <v>1</v>
      </c>
      <c r="F763" s="251" t="s">
        <v>223</v>
      </c>
      <c r="G763" s="248"/>
      <c r="H763" s="250" t="s">
        <v>1</v>
      </c>
      <c r="I763" s="252"/>
      <c r="J763" s="248"/>
      <c r="K763" s="248"/>
      <c r="L763" s="253"/>
      <c r="M763" s="254"/>
      <c r="N763" s="255"/>
      <c r="O763" s="255"/>
      <c r="P763" s="255"/>
      <c r="Q763" s="255"/>
      <c r="R763" s="255"/>
      <c r="S763" s="255"/>
      <c r="T763" s="256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57" t="s">
        <v>221</v>
      </c>
      <c r="AU763" s="257" t="s">
        <v>84</v>
      </c>
      <c r="AV763" s="13" t="s">
        <v>82</v>
      </c>
      <c r="AW763" s="13" t="s">
        <v>31</v>
      </c>
      <c r="AX763" s="13" t="s">
        <v>74</v>
      </c>
      <c r="AY763" s="257" t="s">
        <v>211</v>
      </c>
    </row>
    <row r="764" spans="1:51" s="14" customFormat="1" ht="12">
      <c r="A764" s="14"/>
      <c r="B764" s="258"/>
      <c r="C764" s="259"/>
      <c r="D764" s="249" t="s">
        <v>221</v>
      </c>
      <c r="E764" s="260" t="s">
        <v>1</v>
      </c>
      <c r="F764" s="261" t="s">
        <v>777</v>
      </c>
      <c r="G764" s="259"/>
      <c r="H764" s="262">
        <v>4.7</v>
      </c>
      <c r="I764" s="263"/>
      <c r="J764" s="259"/>
      <c r="K764" s="259"/>
      <c r="L764" s="264"/>
      <c r="M764" s="265"/>
      <c r="N764" s="266"/>
      <c r="O764" s="266"/>
      <c r="P764" s="266"/>
      <c r="Q764" s="266"/>
      <c r="R764" s="266"/>
      <c r="S764" s="266"/>
      <c r="T764" s="267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68" t="s">
        <v>221</v>
      </c>
      <c r="AU764" s="268" t="s">
        <v>84</v>
      </c>
      <c r="AV764" s="14" t="s">
        <v>84</v>
      </c>
      <c r="AW764" s="14" t="s">
        <v>31</v>
      </c>
      <c r="AX764" s="14" t="s">
        <v>74</v>
      </c>
      <c r="AY764" s="268" t="s">
        <v>211</v>
      </c>
    </row>
    <row r="765" spans="1:51" s="15" customFormat="1" ht="12">
      <c r="A765" s="15"/>
      <c r="B765" s="269"/>
      <c r="C765" s="270"/>
      <c r="D765" s="249" t="s">
        <v>221</v>
      </c>
      <c r="E765" s="271" t="s">
        <v>1</v>
      </c>
      <c r="F765" s="272" t="s">
        <v>225</v>
      </c>
      <c r="G765" s="270"/>
      <c r="H765" s="273">
        <v>4.7</v>
      </c>
      <c r="I765" s="274"/>
      <c r="J765" s="270"/>
      <c r="K765" s="270"/>
      <c r="L765" s="275"/>
      <c r="M765" s="276"/>
      <c r="N765" s="277"/>
      <c r="O765" s="277"/>
      <c r="P765" s="277"/>
      <c r="Q765" s="277"/>
      <c r="R765" s="277"/>
      <c r="S765" s="277"/>
      <c r="T765" s="278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79" t="s">
        <v>221</v>
      </c>
      <c r="AU765" s="279" t="s">
        <v>84</v>
      </c>
      <c r="AV765" s="15" t="s">
        <v>217</v>
      </c>
      <c r="AW765" s="15" t="s">
        <v>31</v>
      </c>
      <c r="AX765" s="15" t="s">
        <v>82</v>
      </c>
      <c r="AY765" s="279" t="s">
        <v>211</v>
      </c>
    </row>
    <row r="766" spans="1:65" s="2" customFormat="1" ht="16.5" customHeight="1">
      <c r="A766" s="38"/>
      <c r="B766" s="39"/>
      <c r="C766" s="228" t="s">
        <v>778</v>
      </c>
      <c r="D766" s="228" t="s">
        <v>213</v>
      </c>
      <c r="E766" s="229" t="s">
        <v>779</v>
      </c>
      <c r="F766" s="230" t="s">
        <v>780</v>
      </c>
      <c r="G766" s="231" t="s">
        <v>313</v>
      </c>
      <c r="H766" s="232">
        <v>3.7</v>
      </c>
      <c r="I766" s="233"/>
      <c r="J766" s="234">
        <f>ROUND(I766*H766,2)</f>
        <v>0</v>
      </c>
      <c r="K766" s="235"/>
      <c r="L766" s="44"/>
      <c r="M766" s="236" t="s">
        <v>1</v>
      </c>
      <c r="N766" s="237" t="s">
        <v>39</v>
      </c>
      <c r="O766" s="91"/>
      <c r="P766" s="238">
        <f>O766*H766</f>
        <v>0</v>
      </c>
      <c r="Q766" s="238">
        <v>0.00114</v>
      </c>
      <c r="R766" s="238">
        <f>Q766*H766</f>
        <v>0.004218</v>
      </c>
      <c r="S766" s="238">
        <v>0</v>
      </c>
      <c r="T766" s="239">
        <f>S766*H766</f>
        <v>0</v>
      </c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R766" s="240" t="s">
        <v>310</v>
      </c>
      <c r="AT766" s="240" t="s">
        <v>213</v>
      </c>
      <c r="AU766" s="240" t="s">
        <v>84</v>
      </c>
      <c r="AY766" s="17" t="s">
        <v>211</v>
      </c>
      <c r="BE766" s="241">
        <f>IF(N766="základní",J766,0)</f>
        <v>0</v>
      </c>
      <c r="BF766" s="241">
        <f>IF(N766="snížená",J766,0)</f>
        <v>0</v>
      </c>
      <c r="BG766" s="241">
        <f>IF(N766="zákl. přenesená",J766,0)</f>
        <v>0</v>
      </c>
      <c r="BH766" s="241">
        <f>IF(N766="sníž. přenesená",J766,0)</f>
        <v>0</v>
      </c>
      <c r="BI766" s="241">
        <f>IF(N766="nulová",J766,0)</f>
        <v>0</v>
      </c>
      <c r="BJ766" s="17" t="s">
        <v>82</v>
      </c>
      <c r="BK766" s="241">
        <f>ROUND(I766*H766,2)</f>
        <v>0</v>
      </c>
      <c r="BL766" s="17" t="s">
        <v>310</v>
      </c>
      <c r="BM766" s="240" t="s">
        <v>781</v>
      </c>
    </row>
    <row r="767" spans="1:51" s="13" customFormat="1" ht="12">
      <c r="A767" s="13"/>
      <c r="B767" s="247"/>
      <c r="C767" s="248"/>
      <c r="D767" s="249" t="s">
        <v>221</v>
      </c>
      <c r="E767" s="250" t="s">
        <v>1</v>
      </c>
      <c r="F767" s="251" t="s">
        <v>223</v>
      </c>
      <c r="G767" s="248"/>
      <c r="H767" s="250" t="s">
        <v>1</v>
      </c>
      <c r="I767" s="252"/>
      <c r="J767" s="248"/>
      <c r="K767" s="248"/>
      <c r="L767" s="253"/>
      <c r="M767" s="254"/>
      <c r="N767" s="255"/>
      <c r="O767" s="255"/>
      <c r="P767" s="255"/>
      <c r="Q767" s="255"/>
      <c r="R767" s="255"/>
      <c r="S767" s="255"/>
      <c r="T767" s="256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7" t="s">
        <v>221</v>
      </c>
      <c r="AU767" s="257" t="s">
        <v>84</v>
      </c>
      <c r="AV767" s="13" t="s">
        <v>82</v>
      </c>
      <c r="AW767" s="13" t="s">
        <v>31</v>
      </c>
      <c r="AX767" s="13" t="s">
        <v>74</v>
      </c>
      <c r="AY767" s="257" t="s">
        <v>211</v>
      </c>
    </row>
    <row r="768" spans="1:51" s="14" customFormat="1" ht="12">
      <c r="A768" s="14"/>
      <c r="B768" s="258"/>
      <c r="C768" s="259"/>
      <c r="D768" s="249" t="s">
        <v>221</v>
      </c>
      <c r="E768" s="260" t="s">
        <v>1</v>
      </c>
      <c r="F768" s="261" t="s">
        <v>782</v>
      </c>
      <c r="G768" s="259"/>
      <c r="H768" s="262">
        <v>1.3</v>
      </c>
      <c r="I768" s="263"/>
      <c r="J768" s="259"/>
      <c r="K768" s="259"/>
      <c r="L768" s="264"/>
      <c r="M768" s="265"/>
      <c r="N768" s="266"/>
      <c r="O768" s="266"/>
      <c r="P768" s="266"/>
      <c r="Q768" s="266"/>
      <c r="R768" s="266"/>
      <c r="S768" s="266"/>
      <c r="T768" s="267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68" t="s">
        <v>221</v>
      </c>
      <c r="AU768" s="268" t="s">
        <v>84</v>
      </c>
      <c r="AV768" s="14" t="s">
        <v>84</v>
      </c>
      <c r="AW768" s="14" t="s">
        <v>31</v>
      </c>
      <c r="AX768" s="14" t="s">
        <v>74</v>
      </c>
      <c r="AY768" s="268" t="s">
        <v>211</v>
      </c>
    </row>
    <row r="769" spans="1:51" s="14" customFormat="1" ht="12">
      <c r="A769" s="14"/>
      <c r="B769" s="258"/>
      <c r="C769" s="259"/>
      <c r="D769" s="249" t="s">
        <v>221</v>
      </c>
      <c r="E769" s="260" t="s">
        <v>1</v>
      </c>
      <c r="F769" s="261" t="s">
        <v>783</v>
      </c>
      <c r="G769" s="259"/>
      <c r="H769" s="262">
        <v>1.6</v>
      </c>
      <c r="I769" s="263"/>
      <c r="J769" s="259"/>
      <c r="K769" s="259"/>
      <c r="L769" s="264"/>
      <c r="M769" s="265"/>
      <c r="N769" s="266"/>
      <c r="O769" s="266"/>
      <c r="P769" s="266"/>
      <c r="Q769" s="266"/>
      <c r="R769" s="266"/>
      <c r="S769" s="266"/>
      <c r="T769" s="267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68" t="s">
        <v>221</v>
      </c>
      <c r="AU769" s="268" t="s">
        <v>84</v>
      </c>
      <c r="AV769" s="14" t="s">
        <v>84</v>
      </c>
      <c r="AW769" s="14" t="s">
        <v>31</v>
      </c>
      <c r="AX769" s="14" t="s">
        <v>74</v>
      </c>
      <c r="AY769" s="268" t="s">
        <v>211</v>
      </c>
    </row>
    <row r="770" spans="1:51" s="14" customFormat="1" ht="12">
      <c r="A770" s="14"/>
      <c r="B770" s="258"/>
      <c r="C770" s="259"/>
      <c r="D770" s="249" t="s">
        <v>221</v>
      </c>
      <c r="E770" s="260" t="s">
        <v>1</v>
      </c>
      <c r="F770" s="261" t="s">
        <v>784</v>
      </c>
      <c r="G770" s="259"/>
      <c r="H770" s="262">
        <v>0.4</v>
      </c>
      <c r="I770" s="263"/>
      <c r="J770" s="259"/>
      <c r="K770" s="259"/>
      <c r="L770" s="264"/>
      <c r="M770" s="265"/>
      <c r="N770" s="266"/>
      <c r="O770" s="266"/>
      <c r="P770" s="266"/>
      <c r="Q770" s="266"/>
      <c r="R770" s="266"/>
      <c r="S770" s="266"/>
      <c r="T770" s="267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68" t="s">
        <v>221</v>
      </c>
      <c r="AU770" s="268" t="s">
        <v>84</v>
      </c>
      <c r="AV770" s="14" t="s">
        <v>84</v>
      </c>
      <c r="AW770" s="14" t="s">
        <v>31</v>
      </c>
      <c r="AX770" s="14" t="s">
        <v>74</v>
      </c>
      <c r="AY770" s="268" t="s">
        <v>211</v>
      </c>
    </row>
    <row r="771" spans="1:51" s="14" customFormat="1" ht="12">
      <c r="A771" s="14"/>
      <c r="B771" s="258"/>
      <c r="C771" s="259"/>
      <c r="D771" s="249" t="s">
        <v>221</v>
      </c>
      <c r="E771" s="260" t="s">
        <v>1</v>
      </c>
      <c r="F771" s="261" t="s">
        <v>785</v>
      </c>
      <c r="G771" s="259"/>
      <c r="H771" s="262">
        <v>0.4</v>
      </c>
      <c r="I771" s="263"/>
      <c r="J771" s="259"/>
      <c r="K771" s="259"/>
      <c r="L771" s="264"/>
      <c r="M771" s="265"/>
      <c r="N771" s="266"/>
      <c r="O771" s="266"/>
      <c r="P771" s="266"/>
      <c r="Q771" s="266"/>
      <c r="R771" s="266"/>
      <c r="S771" s="266"/>
      <c r="T771" s="267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8" t="s">
        <v>221</v>
      </c>
      <c r="AU771" s="268" t="s">
        <v>84</v>
      </c>
      <c r="AV771" s="14" t="s">
        <v>84</v>
      </c>
      <c r="AW771" s="14" t="s">
        <v>31</v>
      </c>
      <c r="AX771" s="14" t="s">
        <v>74</v>
      </c>
      <c r="AY771" s="268" t="s">
        <v>211</v>
      </c>
    </row>
    <row r="772" spans="1:51" s="15" customFormat="1" ht="12">
      <c r="A772" s="15"/>
      <c r="B772" s="269"/>
      <c r="C772" s="270"/>
      <c r="D772" s="249" t="s">
        <v>221</v>
      </c>
      <c r="E772" s="271" t="s">
        <v>1</v>
      </c>
      <c r="F772" s="272" t="s">
        <v>225</v>
      </c>
      <c r="G772" s="270"/>
      <c r="H772" s="273">
        <v>3.7</v>
      </c>
      <c r="I772" s="274"/>
      <c r="J772" s="270"/>
      <c r="K772" s="270"/>
      <c r="L772" s="275"/>
      <c r="M772" s="276"/>
      <c r="N772" s="277"/>
      <c r="O772" s="277"/>
      <c r="P772" s="277"/>
      <c r="Q772" s="277"/>
      <c r="R772" s="277"/>
      <c r="S772" s="277"/>
      <c r="T772" s="278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T772" s="279" t="s">
        <v>221</v>
      </c>
      <c r="AU772" s="279" t="s">
        <v>84</v>
      </c>
      <c r="AV772" s="15" t="s">
        <v>217</v>
      </c>
      <c r="AW772" s="15" t="s">
        <v>31</v>
      </c>
      <c r="AX772" s="15" t="s">
        <v>82</v>
      </c>
      <c r="AY772" s="279" t="s">
        <v>211</v>
      </c>
    </row>
    <row r="773" spans="1:65" s="2" customFormat="1" ht="16.5" customHeight="1">
      <c r="A773" s="38"/>
      <c r="B773" s="39"/>
      <c r="C773" s="228" t="s">
        <v>786</v>
      </c>
      <c r="D773" s="228" t="s">
        <v>213</v>
      </c>
      <c r="E773" s="229" t="s">
        <v>787</v>
      </c>
      <c r="F773" s="230" t="s">
        <v>788</v>
      </c>
      <c r="G773" s="231" t="s">
        <v>274</v>
      </c>
      <c r="H773" s="232">
        <v>7</v>
      </c>
      <c r="I773" s="233"/>
      <c r="J773" s="234">
        <f>ROUND(I773*H773,2)</f>
        <v>0</v>
      </c>
      <c r="K773" s="235"/>
      <c r="L773" s="44"/>
      <c r="M773" s="236" t="s">
        <v>1</v>
      </c>
      <c r="N773" s="237" t="s">
        <v>39</v>
      </c>
      <c r="O773" s="91"/>
      <c r="P773" s="238">
        <f>O773*H773</f>
        <v>0</v>
      </c>
      <c r="Q773" s="238">
        <v>0</v>
      </c>
      <c r="R773" s="238">
        <f>Q773*H773</f>
        <v>0</v>
      </c>
      <c r="S773" s="238">
        <v>0</v>
      </c>
      <c r="T773" s="239">
        <f>S773*H773</f>
        <v>0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40" t="s">
        <v>310</v>
      </c>
      <c r="AT773" s="240" t="s">
        <v>213</v>
      </c>
      <c r="AU773" s="240" t="s">
        <v>84</v>
      </c>
      <c r="AY773" s="17" t="s">
        <v>211</v>
      </c>
      <c r="BE773" s="241">
        <f>IF(N773="základní",J773,0)</f>
        <v>0</v>
      </c>
      <c r="BF773" s="241">
        <f>IF(N773="snížená",J773,0)</f>
        <v>0</v>
      </c>
      <c r="BG773" s="241">
        <f>IF(N773="zákl. přenesená",J773,0)</f>
        <v>0</v>
      </c>
      <c r="BH773" s="241">
        <f>IF(N773="sníž. přenesená",J773,0)</f>
        <v>0</v>
      </c>
      <c r="BI773" s="241">
        <f>IF(N773="nulová",J773,0)</f>
        <v>0</v>
      </c>
      <c r="BJ773" s="17" t="s">
        <v>82</v>
      </c>
      <c r="BK773" s="241">
        <f>ROUND(I773*H773,2)</f>
        <v>0</v>
      </c>
      <c r="BL773" s="17" t="s">
        <v>310</v>
      </c>
      <c r="BM773" s="240" t="s">
        <v>789</v>
      </c>
    </row>
    <row r="774" spans="1:51" s="14" customFormat="1" ht="12">
      <c r="A774" s="14"/>
      <c r="B774" s="258"/>
      <c r="C774" s="259"/>
      <c r="D774" s="249" t="s">
        <v>221</v>
      </c>
      <c r="E774" s="260" t="s">
        <v>1</v>
      </c>
      <c r="F774" s="261" t="s">
        <v>746</v>
      </c>
      <c r="G774" s="259"/>
      <c r="H774" s="262">
        <v>4</v>
      </c>
      <c r="I774" s="263"/>
      <c r="J774" s="259"/>
      <c r="K774" s="259"/>
      <c r="L774" s="264"/>
      <c r="M774" s="265"/>
      <c r="N774" s="266"/>
      <c r="O774" s="266"/>
      <c r="P774" s="266"/>
      <c r="Q774" s="266"/>
      <c r="R774" s="266"/>
      <c r="S774" s="266"/>
      <c r="T774" s="267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68" t="s">
        <v>221</v>
      </c>
      <c r="AU774" s="268" t="s">
        <v>84</v>
      </c>
      <c r="AV774" s="14" t="s">
        <v>84</v>
      </c>
      <c r="AW774" s="14" t="s">
        <v>31</v>
      </c>
      <c r="AX774" s="14" t="s">
        <v>74</v>
      </c>
      <c r="AY774" s="268" t="s">
        <v>211</v>
      </c>
    </row>
    <row r="775" spans="1:51" s="14" customFormat="1" ht="12">
      <c r="A775" s="14"/>
      <c r="B775" s="258"/>
      <c r="C775" s="259"/>
      <c r="D775" s="249" t="s">
        <v>221</v>
      </c>
      <c r="E775" s="260" t="s">
        <v>1</v>
      </c>
      <c r="F775" s="261" t="s">
        <v>790</v>
      </c>
      <c r="G775" s="259"/>
      <c r="H775" s="262">
        <v>1</v>
      </c>
      <c r="I775" s="263"/>
      <c r="J775" s="259"/>
      <c r="K775" s="259"/>
      <c r="L775" s="264"/>
      <c r="M775" s="265"/>
      <c r="N775" s="266"/>
      <c r="O775" s="266"/>
      <c r="P775" s="266"/>
      <c r="Q775" s="266"/>
      <c r="R775" s="266"/>
      <c r="S775" s="266"/>
      <c r="T775" s="267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68" t="s">
        <v>221</v>
      </c>
      <c r="AU775" s="268" t="s">
        <v>84</v>
      </c>
      <c r="AV775" s="14" t="s">
        <v>84</v>
      </c>
      <c r="AW775" s="14" t="s">
        <v>31</v>
      </c>
      <c r="AX775" s="14" t="s">
        <v>74</v>
      </c>
      <c r="AY775" s="268" t="s">
        <v>211</v>
      </c>
    </row>
    <row r="776" spans="1:51" s="14" customFormat="1" ht="12">
      <c r="A776" s="14"/>
      <c r="B776" s="258"/>
      <c r="C776" s="259"/>
      <c r="D776" s="249" t="s">
        <v>221</v>
      </c>
      <c r="E776" s="260" t="s">
        <v>1</v>
      </c>
      <c r="F776" s="261" t="s">
        <v>791</v>
      </c>
      <c r="G776" s="259"/>
      <c r="H776" s="262">
        <v>2</v>
      </c>
      <c r="I776" s="263"/>
      <c r="J776" s="259"/>
      <c r="K776" s="259"/>
      <c r="L776" s="264"/>
      <c r="M776" s="265"/>
      <c r="N776" s="266"/>
      <c r="O776" s="266"/>
      <c r="P776" s="266"/>
      <c r="Q776" s="266"/>
      <c r="R776" s="266"/>
      <c r="S776" s="266"/>
      <c r="T776" s="267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68" t="s">
        <v>221</v>
      </c>
      <c r="AU776" s="268" t="s">
        <v>84</v>
      </c>
      <c r="AV776" s="14" t="s">
        <v>84</v>
      </c>
      <c r="AW776" s="14" t="s">
        <v>31</v>
      </c>
      <c r="AX776" s="14" t="s">
        <v>74</v>
      </c>
      <c r="AY776" s="268" t="s">
        <v>211</v>
      </c>
    </row>
    <row r="777" spans="1:51" s="15" customFormat="1" ht="12">
      <c r="A777" s="15"/>
      <c r="B777" s="269"/>
      <c r="C777" s="270"/>
      <c r="D777" s="249" t="s">
        <v>221</v>
      </c>
      <c r="E777" s="271" t="s">
        <v>1</v>
      </c>
      <c r="F777" s="272" t="s">
        <v>225</v>
      </c>
      <c r="G777" s="270"/>
      <c r="H777" s="273">
        <v>7</v>
      </c>
      <c r="I777" s="274"/>
      <c r="J777" s="270"/>
      <c r="K777" s="270"/>
      <c r="L777" s="275"/>
      <c r="M777" s="276"/>
      <c r="N777" s="277"/>
      <c r="O777" s="277"/>
      <c r="P777" s="277"/>
      <c r="Q777" s="277"/>
      <c r="R777" s="277"/>
      <c r="S777" s="277"/>
      <c r="T777" s="278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T777" s="279" t="s">
        <v>221</v>
      </c>
      <c r="AU777" s="279" t="s">
        <v>84</v>
      </c>
      <c r="AV777" s="15" t="s">
        <v>217</v>
      </c>
      <c r="AW777" s="15" t="s">
        <v>31</v>
      </c>
      <c r="AX777" s="15" t="s">
        <v>82</v>
      </c>
      <c r="AY777" s="279" t="s">
        <v>211</v>
      </c>
    </row>
    <row r="778" spans="1:65" s="2" customFormat="1" ht="21.75" customHeight="1">
      <c r="A778" s="38"/>
      <c r="B778" s="39"/>
      <c r="C778" s="228" t="s">
        <v>792</v>
      </c>
      <c r="D778" s="228" t="s">
        <v>213</v>
      </c>
      <c r="E778" s="229" t="s">
        <v>793</v>
      </c>
      <c r="F778" s="230" t="s">
        <v>794</v>
      </c>
      <c r="G778" s="231" t="s">
        <v>274</v>
      </c>
      <c r="H778" s="232">
        <v>5</v>
      </c>
      <c r="I778" s="233"/>
      <c r="J778" s="234">
        <f>ROUND(I778*H778,2)</f>
        <v>0</v>
      </c>
      <c r="K778" s="235"/>
      <c r="L778" s="44"/>
      <c r="M778" s="236" t="s">
        <v>1</v>
      </c>
      <c r="N778" s="237" t="s">
        <v>39</v>
      </c>
      <c r="O778" s="91"/>
      <c r="P778" s="238">
        <f>O778*H778</f>
        <v>0</v>
      </c>
      <c r="Q778" s="238">
        <v>0</v>
      </c>
      <c r="R778" s="238">
        <f>Q778*H778</f>
        <v>0</v>
      </c>
      <c r="S778" s="238">
        <v>0</v>
      </c>
      <c r="T778" s="239">
        <f>S778*H778</f>
        <v>0</v>
      </c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R778" s="240" t="s">
        <v>310</v>
      </c>
      <c r="AT778" s="240" t="s">
        <v>213</v>
      </c>
      <c r="AU778" s="240" t="s">
        <v>84</v>
      </c>
      <c r="AY778" s="17" t="s">
        <v>211</v>
      </c>
      <c r="BE778" s="241">
        <f>IF(N778="základní",J778,0)</f>
        <v>0</v>
      </c>
      <c r="BF778" s="241">
        <f>IF(N778="snížená",J778,0)</f>
        <v>0</v>
      </c>
      <c r="BG778" s="241">
        <f>IF(N778="zákl. přenesená",J778,0)</f>
        <v>0</v>
      </c>
      <c r="BH778" s="241">
        <f>IF(N778="sníž. přenesená",J778,0)</f>
        <v>0</v>
      </c>
      <c r="BI778" s="241">
        <f>IF(N778="nulová",J778,0)</f>
        <v>0</v>
      </c>
      <c r="BJ778" s="17" t="s">
        <v>82</v>
      </c>
      <c r="BK778" s="241">
        <f>ROUND(I778*H778,2)</f>
        <v>0</v>
      </c>
      <c r="BL778" s="17" t="s">
        <v>310</v>
      </c>
      <c r="BM778" s="240" t="s">
        <v>795</v>
      </c>
    </row>
    <row r="779" spans="1:51" s="13" customFormat="1" ht="12">
      <c r="A779" s="13"/>
      <c r="B779" s="247"/>
      <c r="C779" s="248"/>
      <c r="D779" s="249" t="s">
        <v>221</v>
      </c>
      <c r="E779" s="250" t="s">
        <v>1</v>
      </c>
      <c r="F779" s="251" t="s">
        <v>223</v>
      </c>
      <c r="G779" s="248"/>
      <c r="H779" s="250" t="s">
        <v>1</v>
      </c>
      <c r="I779" s="252"/>
      <c r="J779" s="248"/>
      <c r="K779" s="248"/>
      <c r="L779" s="253"/>
      <c r="M779" s="254"/>
      <c r="N779" s="255"/>
      <c r="O779" s="255"/>
      <c r="P779" s="255"/>
      <c r="Q779" s="255"/>
      <c r="R779" s="255"/>
      <c r="S779" s="255"/>
      <c r="T779" s="256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57" t="s">
        <v>221</v>
      </c>
      <c r="AU779" s="257" t="s">
        <v>84</v>
      </c>
      <c r="AV779" s="13" t="s">
        <v>82</v>
      </c>
      <c r="AW779" s="13" t="s">
        <v>31</v>
      </c>
      <c r="AX779" s="13" t="s">
        <v>74</v>
      </c>
      <c r="AY779" s="257" t="s">
        <v>211</v>
      </c>
    </row>
    <row r="780" spans="1:51" s="14" customFormat="1" ht="12">
      <c r="A780" s="14"/>
      <c r="B780" s="258"/>
      <c r="C780" s="259"/>
      <c r="D780" s="249" t="s">
        <v>221</v>
      </c>
      <c r="E780" s="260" t="s">
        <v>1</v>
      </c>
      <c r="F780" s="261" t="s">
        <v>796</v>
      </c>
      <c r="G780" s="259"/>
      <c r="H780" s="262">
        <v>4</v>
      </c>
      <c r="I780" s="263"/>
      <c r="J780" s="259"/>
      <c r="K780" s="259"/>
      <c r="L780" s="264"/>
      <c r="M780" s="265"/>
      <c r="N780" s="266"/>
      <c r="O780" s="266"/>
      <c r="P780" s="266"/>
      <c r="Q780" s="266"/>
      <c r="R780" s="266"/>
      <c r="S780" s="266"/>
      <c r="T780" s="267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68" t="s">
        <v>221</v>
      </c>
      <c r="AU780" s="268" t="s">
        <v>84</v>
      </c>
      <c r="AV780" s="14" t="s">
        <v>84</v>
      </c>
      <c r="AW780" s="14" t="s">
        <v>31</v>
      </c>
      <c r="AX780" s="14" t="s">
        <v>74</v>
      </c>
      <c r="AY780" s="268" t="s">
        <v>211</v>
      </c>
    </row>
    <row r="781" spans="1:51" s="14" customFormat="1" ht="12">
      <c r="A781" s="14"/>
      <c r="B781" s="258"/>
      <c r="C781" s="259"/>
      <c r="D781" s="249" t="s">
        <v>221</v>
      </c>
      <c r="E781" s="260" t="s">
        <v>1</v>
      </c>
      <c r="F781" s="261" t="s">
        <v>797</v>
      </c>
      <c r="G781" s="259"/>
      <c r="H781" s="262">
        <v>1</v>
      </c>
      <c r="I781" s="263"/>
      <c r="J781" s="259"/>
      <c r="K781" s="259"/>
      <c r="L781" s="264"/>
      <c r="M781" s="265"/>
      <c r="N781" s="266"/>
      <c r="O781" s="266"/>
      <c r="P781" s="266"/>
      <c r="Q781" s="266"/>
      <c r="R781" s="266"/>
      <c r="S781" s="266"/>
      <c r="T781" s="267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68" t="s">
        <v>221</v>
      </c>
      <c r="AU781" s="268" t="s">
        <v>84</v>
      </c>
      <c r="AV781" s="14" t="s">
        <v>84</v>
      </c>
      <c r="AW781" s="14" t="s">
        <v>31</v>
      </c>
      <c r="AX781" s="14" t="s">
        <v>74</v>
      </c>
      <c r="AY781" s="268" t="s">
        <v>211</v>
      </c>
    </row>
    <row r="782" spans="1:51" s="15" customFormat="1" ht="12">
      <c r="A782" s="15"/>
      <c r="B782" s="269"/>
      <c r="C782" s="270"/>
      <c r="D782" s="249" t="s">
        <v>221</v>
      </c>
      <c r="E782" s="271" t="s">
        <v>1</v>
      </c>
      <c r="F782" s="272" t="s">
        <v>225</v>
      </c>
      <c r="G782" s="270"/>
      <c r="H782" s="273">
        <v>5</v>
      </c>
      <c r="I782" s="274"/>
      <c r="J782" s="270"/>
      <c r="K782" s="270"/>
      <c r="L782" s="275"/>
      <c r="M782" s="276"/>
      <c r="N782" s="277"/>
      <c r="O782" s="277"/>
      <c r="P782" s="277"/>
      <c r="Q782" s="277"/>
      <c r="R782" s="277"/>
      <c r="S782" s="277"/>
      <c r="T782" s="278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T782" s="279" t="s">
        <v>221</v>
      </c>
      <c r="AU782" s="279" t="s">
        <v>84</v>
      </c>
      <c r="AV782" s="15" t="s">
        <v>217</v>
      </c>
      <c r="AW782" s="15" t="s">
        <v>31</v>
      </c>
      <c r="AX782" s="15" t="s">
        <v>82</v>
      </c>
      <c r="AY782" s="279" t="s">
        <v>211</v>
      </c>
    </row>
    <row r="783" spans="1:65" s="2" customFormat="1" ht="16.5" customHeight="1">
      <c r="A783" s="38"/>
      <c r="B783" s="39"/>
      <c r="C783" s="228" t="s">
        <v>798</v>
      </c>
      <c r="D783" s="228" t="s">
        <v>213</v>
      </c>
      <c r="E783" s="229" t="s">
        <v>799</v>
      </c>
      <c r="F783" s="230" t="s">
        <v>800</v>
      </c>
      <c r="G783" s="231" t="s">
        <v>274</v>
      </c>
      <c r="H783" s="232">
        <v>16</v>
      </c>
      <c r="I783" s="233"/>
      <c r="J783" s="234">
        <f>ROUND(I783*H783,2)</f>
        <v>0</v>
      </c>
      <c r="K783" s="235"/>
      <c r="L783" s="44"/>
      <c r="M783" s="236" t="s">
        <v>1</v>
      </c>
      <c r="N783" s="237" t="s">
        <v>39</v>
      </c>
      <c r="O783" s="91"/>
      <c r="P783" s="238">
        <f>O783*H783</f>
        <v>0</v>
      </c>
      <c r="Q783" s="238">
        <v>0</v>
      </c>
      <c r="R783" s="238">
        <f>Q783*H783</f>
        <v>0</v>
      </c>
      <c r="S783" s="238">
        <v>0.0031</v>
      </c>
      <c r="T783" s="239">
        <f>S783*H783</f>
        <v>0.0496</v>
      </c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R783" s="240" t="s">
        <v>310</v>
      </c>
      <c r="AT783" s="240" t="s">
        <v>213</v>
      </c>
      <c r="AU783" s="240" t="s">
        <v>84</v>
      </c>
      <c r="AY783" s="17" t="s">
        <v>211</v>
      </c>
      <c r="BE783" s="241">
        <f>IF(N783="základní",J783,0)</f>
        <v>0</v>
      </c>
      <c r="BF783" s="241">
        <f>IF(N783="snížená",J783,0)</f>
        <v>0</v>
      </c>
      <c r="BG783" s="241">
        <f>IF(N783="zákl. přenesená",J783,0)</f>
        <v>0</v>
      </c>
      <c r="BH783" s="241">
        <f>IF(N783="sníž. přenesená",J783,0)</f>
        <v>0</v>
      </c>
      <c r="BI783" s="241">
        <f>IF(N783="nulová",J783,0)</f>
        <v>0</v>
      </c>
      <c r="BJ783" s="17" t="s">
        <v>82</v>
      </c>
      <c r="BK783" s="241">
        <f>ROUND(I783*H783,2)</f>
        <v>0</v>
      </c>
      <c r="BL783" s="17" t="s">
        <v>310</v>
      </c>
      <c r="BM783" s="240" t="s">
        <v>801</v>
      </c>
    </row>
    <row r="784" spans="1:51" s="14" customFormat="1" ht="12">
      <c r="A784" s="14"/>
      <c r="B784" s="258"/>
      <c r="C784" s="259"/>
      <c r="D784" s="249" t="s">
        <v>221</v>
      </c>
      <c r="E784" s="260" t="s">
        <v>1</v>
      </c>
      <c r="F784" s="261" t="s">
        <v>802</v>
      </c>
      <c r="G784" s="259"/>
      <c r="H784" s="262">
        <v>8</v>
      </c>
      <c r="I784" s="263"/>
      <c r="J784" s="259"/>
      <c r="K784" s="259"/>
      <c r="L784" s="264"/>
      <c r="M784" s="265"/>
      <c r="N784" s="266"/>
      <c r="O784" s="266"/>
      <c r="P784" s="266"/>
      <c r="Q784" s="266"/>
      <c r="R784" s="266"/>
      <c r="S784" s="266"/>
      <c r="T784" s="267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68" t="s">
        <v>221</v>
      </c>
      <c r="AU784" s="268" t="s">
        <v>84</v>
      </c>
      <c r="AV784" s="14" t="s">
        <v>84</v>
      </c>
      <c r="AW784" s="14" t="s">
        <v>31</v>
      </c>
      <c r="AX784" s="14" t="s">
        <v>74</v>
      </c>
      <c r="AY784" s="268" t="s">
        <v>211</v>
      </c>
    </row>
    <row r="785" spans="1:51" s="14" customFormat="1" ht="12">
      <c r="A785" s="14"/>
      <c r="B785" s="258"/>
      <c r="C785" s="259"/>
      <c r="D785" s="249" t="s">
        <v>221</v>
      </c>
      <c r="E785" s="260" t="s">
        <v>1</v>
      </c>
      <c r="F785" s="261" t="s">
        <v>803</v>
      </c>
      <c r="G785" s="259"/>
      <c r="H785" s="262">
        <v>8</v>
      </c>
      <c r="I785" s="263"/>
      <c r="J785" s="259"/>
      <c r="K785" s="259"/>
      <c r="L785" s="264"/>
      <c r="M785" s="265"/>
      <c r="N785" s="266"/>
      <c r="O785" s="266"/>
      <c r="P785" s="266"/>
      <c r="Q785" s="266"/>
      <c r="R785" s="266"/>
      <c r="S785" s="266"/>
      <c r="T785" s="267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68" t="s">
        <v>221</v>
      </c>
      <c r="AU785" s="268" t="s">
        <v>84</v>
      </c>
      <c r="AV785" s="14" t="s">
        <v>84</v>
      </c>
      <c r="AW785" s="14" t="s">
        <v>31</v>
      </c>
      <c r="AX785" s="14" t="s">
        <v>74</v>
      </c>
      <c r="AY785" s="268" t="s">
        <v>211</v>
      </c>
    </row>
    <row r="786" spans="1:51" s="15" customFormat="1" ht="12">
      <c r="A786" s="15"/>
      <c r="B786" s="269"/>
      <c r="C786" s="270"/>
      <c r="D786" s="249" t="s">
        <v>221</v>
      </c>
      <c r="E786" s="271" t="s">
        <v>1</v>
      </c>
      <c r="F786" s="272" t="s">
        <v>225</v>
      </c>
      <c r="G786" s="270"/>
      <c r="H786" s="273">
        <v>16</v>
      </c>
      <c r="I786" s="274"/>
      <c r="J786" s="270"/>
      <c r="K786" s="270"/>
      <c r="L786" s="275"/>
      <c r="M786" s="276"/>
      <c r="N786" s="277"/>
      <c r="O786" s="277"/>
      <c r="P786" s="277"/>
      <c r="Q786" s="277"/>
      <c r="R786" s="277"/>
      <c r="S786" s="277"/>
      <c r="T786" s="278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T786" s="279" t="s">
        <v>221</v>
      </c>
      <c r="AU786" s="279" t="s">
        <v>84</v>
      </c>
      <c r="AV786" s="15" t="s">
        <v>217</v>
      </c>
      <c r="AW786" s="15" t="s">
        <v>31</v>
      </c>
      <c r="AX786" s="15" t="s">
        <v>82</v>
      </c>
      <c r="AY786" s="279" t="s">
        <v>211</v>
      </c>
    </row>
    <row r="787" spans="1:65" s="2" customFormat="1" ht="21.75" customHeight="1">
      <c r="A787" s="38"/>
      <c r="B787" s="39"/>
      <c r="C787" s="228" t="s">
        <v>804</v>
      </c>
      <c r="D787" s="228" t="s">
        <v>213</v>
      </c>
      <c r="E787" s="229" t="s">
        <v>805</v>
      </c>
      <c r="F787" s="230" t="s">
        <v>806</v>
      </c>
      <c r="G787" s="231" t="s">
        <v>313</v>
      </c>
      <c r="H787" s="232">
        <v>24</v>
      </c>
      <c r="I787" s="233"/>
      <c r="J787" s="234">
        <f>ROUND(I787*H787,2)</f>
        <v>0</v>
      </c>
      <c r="K787" s="235"/>
      <c r="L787" s="44"/>
      <c r="M787" s="236" t="s">
        <v>1</v>
      </c>
      <c r="N787" s="237" t="s">
        <v>39</v>
      </c>
      <c r="O787" s="91"/>
      <c r="P787" s="238">
        <f>O787*H787</f>
        <v>0</v>
      </c>
      <c r="Q787" s="238">
        <v>0</v>
      </c>
      <c r="R787" s="238">
        <f>Q787*H787</f>
        <v>0</v>
      </c>
      <c r="S787" s="238">
        <v>0</v>
      </c>
      <c r="T787" s="239">
        <f>S787*H787</f>
        <v>0</v>
      </c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R787" s="240" t="s">
        <v>310</v>
      </c>
      <c r="AT787" s="240" t="s">
        <v>213</v>
      </c>
      <c r="AU787" s="240" t="s">
        <v>84</v>
      </c>
      <c r="AY787" s="17" t="s">
        <v>211</v>
      </c>
      <c r="BE787" s="241">
        <f>IF(N787="základní",J787,0)</f>
        <v>0</v>
      </c>
      <c r="BF787" s="241">
        <f>IF(N787="snížená",J787,0)</f>
        <v>0</v>
      </c>
      <c r="BG787" s="241">
        <f>IF(N787="zákl. přenesená",J787,0)</f>
        <v>0</v>
      </c>
      <c r="BH787" s="241">
        <f>IF(N787="sníž. přenesená",J787,0)</f>
        <v>0</v>
      </c>
      <c r="BI787" s="241">
        <f>IF(N787="nulová",J787,0)</f>
        <v>0</v>
      </c>
      <c r="BJ787" s="17" t="s">
        <v>82</v>
      </c>
      <c r="BK787" s="241">
        <f>ROUND(I787*H787,2)</f>
        <v>0</v>
      </c>
      <c r="BL787" s="17" t="s">
        <v>310</v>
      </c>
      <c r="BM787" s="240" t="s">
        <v>807</v>
      </c>
    </row>
    <row r="788" spans="1:51" s="14" customFormat="1" ht="12">
      <c r="A788" s="14"/>
      <c r="B788" s="258"/>
      <c r="C788" s="259"/>
      <c r="D788" s="249" t="s">
        <v>221</v>
      </c>
      <c r="E788" s="260" t="s">
        <v>1</v>
      </c>
      <c r="F788" s="261" t="s">
        <v>808</v>
      </c>
      <c r="G788" s="259"/>
      <c r="H788" s="262">
        <v>9.8</v>
      </c>
      <c r="I788" s="263"/>
      <c r="J788" s="259"/>
      <c r="K788" s="259"/>
      <c r="L788" s="264"/>
      <c r="M788" s="265"/>
      <c r="N788" s="266"/>
      <c r="O788" s="266"/>
      <c r="P788" s="266"/>
      <c r="Q788" s="266"/>
      <c r="R788" s="266"/>
      <c r="S788" s="266"/>
      <c r="T788" s="267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68" t="s">
        <v>221</v>
      </c>
      <c r="AU788" s="268" t="s">
        <v>84</v>
      </c>
      <c r="AV788" s="14" t="s">
        <v>84</v>
      </c>
      <c r="AW788" s="14" t="s">
        <v>31</v>
      </c>
      <c r="AX788" s="14" t="s">
        <v>74</v>
      </c>
      <c r="AY788" s="268" t="s">
        <v>211</v>
      </c>
    </row>
    <row r="789" spans="1:51" s="14" customFormat="1" ht="12">
      <c r="A789" s="14"/>
      <c r="B789" s="258"/>
      <c r="C789" s="259"/>
      <c r="D789" s="249" t="s">
        <v>221</v>
      </c>
      <c r="E789" s="260" t="s">
        <v>1</v>
      </c>
      <c r="F789" s="261" t="s">
        <v>809</v>
      </c>
      <c r="G789" s="259"/>
      <c r="H789" s="262">
        <v>14.2</v>
      </c>
      <c r="I789" s="263"/>
      <c r="J789" s="259"/>
      <c r="K789" s="259"/>
      <c r="L789" s="264"/>
      <c r="M789" s="265"/>
      <c r="N789" s="266"/>
      <c r="O789" s="266"/>
      <c r="P789" s="266"/>
      <c r="Q789" s="266"/>
      <c r="R789" s="266"/>
      <c r="S789" s="266"/>
      <c r="T789" s="267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68" t="s">
        <v>221</v>
      </c>
      <c r="AU789" s="268" t="s">
        <v>84</v>
      </c>
      <c r="AV789" s="14" t="s">
        <v>84</v>
      </c>
      <c r="AW789" s="14" t="s">
        <v>31</v>
      </c>
      <c r="AX789" s="14" t="s">
        <v>74</v>
      </c>
      <c r="AY789" s="268" t="s">
        <v>211</v>
      </c>
    </row>
    <row r="790" spans="1:51" s="15" customFormat="1" ht="12">
      <c r="A790" s="15"/>
      <c r="B790" s="269"/>
      <c r="C790" s="270"/>
      <c r="D790" s="249" t="s">
        <v>221</v>
      </c>
      <c r="E790" s="271" t="s">
        <v>1</v>
      </c>
      <c r="F790" s="272" t="s">
        <v>225</v>
      </c>
      <c r="G790" s="270"/>
      <c r="H790" s="273">
        <v>24</v>
      </c>
      <c r="I790" s="274"/>
      <c r="J790" s="270"/>
      <c r="K790" s="270"/>
      <c r="L790" s="275"/>
      <c r="M790" s="276"/>
      <c r="N790" s="277"/>
      <c r="O790" s="277"/>
      <c r="P790" s="277"/>
      <c r="Q790" s="277"/>
      <c r="R790" s="277"/>
      <c r="S790" s="277"/>
      <c r="T790" s="278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T790" s="279" t="s">
        <v>221</v>
      </c>
      <c r="AU790" s="279" t="s">
        <v>84</v>
      </c>
      <c r="AV790" s="15" t="s">
        <v>217</v>
      </c>
      <c r="AW790" s="15" t="s">
        <v>31</v>
      </c>
      <c r="AX790" s="15" t="s">
        <v>82</v>
      </c>
      <c r="AY790" s="279" t="s">
        <v>211</v>
      </c>
    </row>
    <row r="791" spans="1:65" s="2" customFormat="1" ht="24.15" customHeight="1">
      <c r="A791" s="38"/>
      <c r="B791" s="39"/>
      <c r="C791" s="228" t="s">
        <v>810</v>
      </c>
      <c r="D791" s="228" t="s">
        <v>213</v>
      </c>
      <c r="E791" s="229" t="s">
        <v>811</v>
      </c>
      <c r="F791" s="230" t="s">
        <v>812</v>
      </c>
      <c r="G791" s="231" t="s">
        <v>738</v>
      </c>
      <c r="H791" s="291"/>
      <c r="I791" s="233"/>
      <c r="J791" s="234">
        <f>ROUND(I791*H791,2)</f>
        <v>0</v>
      </c>
      <c r="K791" s="235"/>
      <c r="L791" s="44"/>
      <c r="M791" s="236" t="s">
        <v>1</v>
      </c>
      <c r="N791" s="237" t="s">
        <v>39</v>
      </c>
      <c r="O791" s="91"/>
      <c r="P791" s="238">
        <f>O791*H791</f>
        <v>0</v>
      </c>
      <c r="Q791" s="238">
        <v>0</v>
      </c>
      <c r="R791" s="238">
        <f>Q791*H791</f>
        <v>0</v>
      </c>
      <c r="S791" s="238">
        <v>0</v>
      </c>
      <c r="T791" s="239">
        <f>S791*H791</f>
        <v>0</v>
      </c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R791" s="240" t="s">
        <v>310</v>
      </c>
      <c r="AT791" s="240" t="s">
        <v>213</v>
      </c>
      <c r="AU791" s="240" t="s">
        <v>84</v>
      </c>
      <c r="AY791" s="17" t="s">
        <v>211</v>
      </c>
      <c r="BE791" s="241">
        <f>IF(N791="základní",J791,0)</f>
        <v>0</v>
      </c>
      <c r="BF791" s="241">
        <f>IF(N791="snížená",J791,0)</f>
        <v>0</v>
      </c>
      <c r="BG791" s="241">
        <f>IF(N791="zákl. přenesená",J791,0)</f>
        <v>0</v>
      </c>
      <c r="BH791" s="241">
        <f>IF(N791="sníž. přenesená",J791,0)</f>
        <v>0</v>
      </c>
      <c r="BI791" s="241">
        <f>IF(N791="nulová",J791,0)</f>
        <v>0</v>
      </c>
      <c r="BJ791" s="17" t="s">
        <v>82</v>
      </c>
      <c r="BK791" s="241">
        <f>ROUND(I791*H791,2)</f>
        <v>0</v>
      </c>
      <c r="BL791" s="17" t="s">
        <v>310</v>
      </c>
      <c r="BM791" s="240" t="s">
        <v>813</v>
      </c>
    </row>
    <row r="792" spans="1:63" s="12" customFormat="1" ht="22.8" customHeight="1">
      <c r="A792" s="12"/>
      <c r="B792" s="212"/>
      <c r="C792" s="213"/>
      <c r="D792" s="214" t="s">
        <v>73</v>
      </c>
      <c r="E792" s="226" t="s">
        <v>814</v>
      </c>
      <c r="F792" s="226" t="s">
        <v>815</v>
      </c>
      <c r="G792" s="213"/>
      <c r="H792" s="213"/>
      <c r="I792" s="216"/>
      <c r="J792" s="227">
        <f>BK792</f>
        <v>0</v>
      </c>
      <c r="K792" s="213"/>
      <c r="L792" s="218"/>
      <c r="M792" s="219"/>
      <c r="N792" s="220"/>
      <c r="O792" s="220"/>
      <c r="P792" s="221">
        <f>SUM(P793:P847)</f>
        <v>0</v>
      </c>
      <c r="Q792" s="220"/>
      <c r="R792" s="221">
        <f>SUM(R793:R847)</f>
        <v>0.031653999999999995</v>
      </c>
      <c r="S792" s="220"/>
      <c r="T792" s="222">
        <f>SUM(T793:T847)</f>
        <v>0</v>
      </c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R792" s="223" t="s">
        <v>84</v>
      </c>
      <c r="AT792" s="224" t="s">
        <v>73</v>
      </c>
      <c r="AU792" s="224" t="s">
        <v>82</v>
      </c>
      <c r="AY792" s="223" t="s">
        <v>211</v>
      </c>
      <c r="BK792" s="225">
        <f>SUM(BK793:BK847)</f>
        <v>0</v>
      </c>
    </row>
    <row r="793" spans="1:65" s="2" customFormat="1" ht="24.15" customHeight="1">
      <c r="A793" s="38"/>
      <c r="B793" s="39"/>
      <c r="C793" s="228" t="s">
        <v>816</v>
      </c>
      <c r="D793" s="228" t="s">
        <v>213</v>
      </c>
      <c r="E793" s="229" t="s">
        <v>817</v>
      </c>
      <c r="F793" s="230" t="s">
        <v>818</v>
      </c>
      <c r="G793" s="231" t="s">
        <v>274</v>
      </c>
      <c r="H793" s="232">
        <v>4</v>
      </c>
      <c r="I793" s="233"/>
      <c r="J793" s="234">
        <f>ROUND(I793*H793,2)</f>
        <v>0</v>
      </c>
      <c r="K793" s="235"/>
      <c r="L793" s="44"/>
      <c r="M793" s="236" t="s">
        <v>1</v>
      </c>
      <c r="N793" s="237" t="s">
        <v>39</v>
      </c>
      <c r="O793" s="91"/>
      <c r="P793" s="238">
        <f>O793*H793</f>
        <v>0</v>
      </c>
      <c r="Q793" s="238">
        <v>4E-05</v>
      </c>
      <c r="R793" s="238">
        <f>Q793*H793</f>
        <v>0.00016</v>
      </c>
      <c r="S793" s="238">
        <v>0</v>
      </c>
      <c r="T793" s="239">
        <f>S793*H793</f>
        <v>0</v>
      </c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R793" s="240" t="s">
        <v>310</v>
      </c>
      <c r="AT793" s="240" t="s">
        <v>213</v>
      </c>
      <c r="AU793" s="240" t="s">
        <v>84</v>
      </c>
      <c r="AY793" s="17" t="s">
        <v>211</v>
      </c>
      <c r="BE793" s="241">
        <f>IF(N793="základní",J793,0)</f>
        <v>0</v>
      </c>
      <c r="BF793" s="241">
        <f>IF(N793="snížená",J793,0)</f>
        <v>0</v>
      </c>
      <c r="BG793" s="241">
        <f>IF(N793="zákl. přenesená",J793,0)</f>
        <v>0</v>
      </c>
      <c r="BH793" s="241">
        <f>IF(N793="sníž. přenesená",J793,0)</f>
        <v>0</v>
      </c>
      <c r="BI793" s="241">
        <f>IF(N793="nulová",J793,0)</f>
        <v>0</v>
      </c>
      <c r="BJ793" s="17" t="s">
        <v>82</v>
      </c>
      <c r="BK793" s="241">
        <f>ROUND(I793*H793,2)</f>
        <v>0</v>
      </c>
      <c r="BL793" s="17" t="s">
        <v>310</v>
      </c>
      <c r="BM793" s="240" t="s">
        <v>819</v>
      </c>
    </row>
    <row r="794" spans="1:51" s="13" customFormat="1" ht="12">
      <c r="A794" s="13"/>
      <c r="B794" s="247"/>
      <c r="C794" s="248"/>
      <c r="D794" s="249" t="s">
        <v>221</v>
      </c>
      <c r="E794" s="250" t="s">
        <v>1</v>
      </c>
      <c r="F794" s="251" t="s">
        <v>223</v>
      </c>
      <c r="G794" s="248"/>
      <c r="H794" s="250" t="s">
        <v>1</v>
      </c>
      <c r="I794" s="252"/>
      <c r="J794" s="248"/>
      <c r="K794" s="248"/>
      <c r="L794" s="253"/>
      <c r="M794" s="254"/>
      <c r="N794" s="255"/>
      <c r="O794" s="255"/>
      <c r="P794" s="255"/>
      <c r="Q794" s="255"/>
      <c r="R794" s="255"/>
      <c r="S794" s="255"/>
      <c r="T794" s="256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57" t="s">
        <v>221</v>
      </c>
      <c r="AU794" s="257" t="s">
        <v>84</v>
      </c>
      <c r="AV794" s="13" t="s">
        <v>82</v>
      </c>
      <c r="AW794" s="13" t="s">
        <v>31</v>
      </c>
      <c r="AX794" s="13" t="s">
        <v>74</v>
      </c>
      <c r="AY794" s="257" t="s">
        <v>211</v>
      </c>
    </row>
    <row r="795" spans="1:51" s="14" customFormat="1" ht="12">
      <c r="A795" s="14"/>
      <c r="B795" s="258"/>
      <c r="C795" s="259"/>
      <c r="D795" s="249" t="s">
        <v>221</v>
      </c>
      <c r="E795" s="260" t="s">
        <v>1</v>
      </c>
      <c r="F795" s="261" t="s">
        <v>820</v>
      </c>
      <c r="G795" s="259"/>
      <c r="H795" s="262">
        <v>2</v>
      </c>
      <c r="I795" s="263"/>
      <c r="J795" s="259"/>
      <c r="K795" s="259"/>
      <c r="L795" s="264"/>
      <c r="M795" s="265"/>
      <c r="N795" s="266"/>
      <c r="O795" s="266"/>
      <c r="P795" s="266"/>
      <c r="Q795" s="266"/>
      <c r="R795" s="266"/>
      <c r="S795" s="266"/>
      <c r="T795" s="267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68" t="s">
        <v>221</v>
      </c>
      <c r="AU795" s="268" t="s">
        <v>84</v>
      </c>
      <c r="AV795" s="14" t="s">
        <v>84</v>
      </c>
      <c r="AW795" s="14" t="s">
        <v>31</v>
      </c>
      <c r="AX795" s="14" t="s">
        <v>74</v>
      </c>
      <c r="AY795" s="268" t="s">
        <v>211</v>
      </c>
    </row>
    <row r="796" spans="1:51" s="14" customFormat="1" ht="12">
      <c r="A796" s="14"/>
      <c r="B796" s="258"/>
      <c r="C796" s="259"/>
      <c r="D796" s="249" t="s">
        <v>221</v>
      </c>
      <c r="E796" s="260" t="s">
        <v>1</v>
      </c>
      <c r="F796" s="261" t="s">
        <v>821</v>
      </c>
      <c r="G796" s="259"/>
      <c r="H796" s="262">
        <v>2</v>
      </c>
      <c r="I796" s="263"/>
      <c r="J796" s="259"/>
      <c r="K796" s="259"/>
      <c r="L796" s="264"/>
      <c r="M796" s="265"/>
      <c r="N796" s="266"/>
      <c r="O796" s="266"/>
      <c r="P796" s="266"/>
      <c r="Q796" s="266"/>
      <c r="R796" s="266"/>
      <c r="S796" s="266"/>
      <c r="T796" s="267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68" t="s">
        <v>221</v>
      </c>
      <c r="AU796" s="268" t="s">
        <v>84</v>
      </c>
      <c r="AV796" s="14" t="s">
        <v>84</v>
      </c>
      <c r="AW796" s="14" t="s">
        <v>31</v>
      </c>
      <c r="AX796" s="14" t="s">
        <v>74</v>
      </c>
      <c r="AY796" s="268" t="s">
        <v>211</v>
      </c>
    </row>
    <row r="797" spans="1:51" s="15" customFormat="1" ht="12">
      <c r="A797" s="15"/>
      <c r="B797" s="269"/>
      <c r="C797" s="270"/>
      <c r="D797" s="249" t="s">
        <v>221</v>
      </c>
      <c r="E797" s="271" t="s">
        <v>1</v>
      </c>
      <c r="F797" s="272" t="s">
        <v>225</v>
      </c>
      <c r="G797" s="270"/>
      <c r="H797" s="273">
        <v>4</v>
      </c>
      <c r="I797" s="274"/>
      <c r="J797" s="270"/>
      <c r="K797" s="270"/>
      <c r="L797" s="275"/>
      <c r="M797" s="276"/>
      <c r="N797" s="277"/>
      <c r="O797" s="277"/>
      <c r="P797" s="277"/>
      <c r="Q797" s="277"/>
      <c r="R797" s="277"/>
      <c r="S797" s="277"/>
      <c r="T797" s="278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T797" s="279" t="s">
        <v>221</v>
      </c>
      <c r="AU797" s="279" t="s">
        <v>84</v>
      </c>
      <c r="AV797" s="15" t="s">
        <v>217</v>
      </c>
      <c r="AW797" s="15" t="s">
        <v>31</v>
      </c>
      <c r="AX797" s="15" t="s">
        <v>82</v>
      </c>
      <c r="AY797" s="279" t="s">
        <v>211</v>
      </c>
    </row>
    <row r="798" spans="1:65" s="2" customFormat="1" ht="16.5" customHeight="1">
      <c r="A798" s="38"/>
      <c r="B798" s="39"/>
      <c r="C798" s="280" t="s">
        <v>822</v>
      </c>
      <c r="D798" s="280" t="s">
        <v>258</v>
      </c>
      <c r="E798" s="281" t="s">
        <v>823</v>
      </c>
      <c r="F798" s="282" t="s">
        <v>824</v>
      </c>
      <c r="G798" s="283" t="s">
        <v>274</v>
      </c>
      <c r="H798" s="284">
        <v>4</v>
      </c>
      <c r="I798" s="285"/>
      <c r="J798" s="286">
        <f>ROUND(I798*H798,2)</f>
        <v>0</v>
      </c>
      <c r="K798" s="287"/>
      <c r="L798" s="288"/>
      <c r="M798" s="289" t="s">
        <v>1</v>
      </c>
      <c r="N798" s="290" t="s">
        <v>39</v>
      </c>
      <c r="O798" s="91"/>
      <c r="P798" s="238">
        <f>O798*H798</f>
        <v>0</v>
      </c>
      <c r="Q798" s="238">
        <v>3E-05</v>
      </c>
      <c r="R798" s="238">
        <f>Q798*H798</f>
        <v>0.00012</v>
      </c>
      <c r="S798" s="238">
        <v>0</v>
      </c>
      <c r="T798" s="239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240" t="s">
        <v>468</v>
      </c>
      <c r="AT798" s="240" t="s">
        <v>258</v>
      </c>
      <c r="AU798" s="240" t="s">
        <v>84</v>
      </c>
      <c r="AY798" s="17" t="s">
        <v>211</v>
      </c>
      <c r="BE798" s="241">
        <f>IF(N798="základní",J798,0)</f>
        <v>0</v>
      </c>
      <c r="BF798" s="241">
        <f>IF(N798="snížená",J798,0)</f>
        <v>0</v>
      </c>
      <c r="BG798" s="241">
        <f>IF(N798="zákl. přenesená",J798,0)</f>
        <v>0</v>
      </c>
      <c r="BH798" s="241">
        <f>IF(N798="sníž. přenesená",J798,0)</f>
        <v>0</v>
      </c>
      <c r="BI798" s="241">
        <f>IF(N798="nulová",J798,0)</f>
        <v>0</v>
      </c>
      <c r="BJ798" s="17" t="s">
        <v>82</v>
      </c>
      <c r="BK798" s="241">
        <f>ROUND(I798*H798,2)</f>
        <v>0</v>
      </c>
      <c r="BL798" s="17" t="s">
        <v>310</v>
      </c>
      <c r="BM798" s="240" t="s">
        <v>825</v>
      </c>
    </row>
    <row r="799" spans="1:65" s="2" customFormat="1" ht="24.15" customHeight="1">
      <c r="A799" s="38"/>
      <c r="B799" s="39"/>
      <c r="C799" s="228" t="s">
        <v>826</v>
      </c>
      <c r="D799" s="228" t="s">
        <v>213</v>
      </c>
      <c r="E799" s="229" t="s">
        <v>827</v>
      </c>
      <c r="F799" s="230" t="s">
        <v>828</v>
      </c>
      <c r="G799" s="231" t="s">
        <v>313</v>
      </c>
      <c r="H799" s="232">
        <v>9.1</v>
      </c>
      <c r="I799" s="233"/>
      <c r="J799" s="234">
        <f>ROUND(I799*H799,2)</f>
        <v>0</v>
      </c>
      <c r="K799" s="235"/>
      <c r="L799" s="44"/>
      <c r="M799" s="236" t="s">
        <v>1</v>
      </c>
      <c r="N799" s="237" t="s">
        <v>39</v>
      </c>
      <c r="O799" s="91"/>
      <c r="P799" s="238">
        <f>O799*H799</f>
        <v>0</v>
      </c>
      <c r="Q799" s="238">
        <v>0.0007</v>
      </c>
      <c r="R799" s="238">
        <f>Q799*H799</f>
        <v>0.00637</v>
      </c>
      <c r="S799" s="238">
        <v>0</v>
      </c>
      <c r="T799" s="239">
        <f>S799*H799</f>
        <v>0</v>
      </c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R799" s="240" t="s">
        <v>310</v>
      </c>
      <c r="AT799" s="240" t="s">
        <v>213</v>
      </c>
      <c r="AU799" s="240" t="s">
        <v>84</v>
      </c>
      <c r="AY799" s="17" t="s">
        <v>211</v>
      </c>
      <c r="BE799" s="241">
        <f>IF(N799="základní",J799,0)</f>
        <v>0</v>
      </c>
      <c r="BF799" s="241">
        <f>IF(N799="snížená",J799,0)</f>
        <v>0</v>
      </c>
      <c r="BG799" s="241">
        <f>IF(N799="zákl. přenesená",J799,0)</f>
        <v>0</v>
      </c>
      <c r="BH799" s="241">
        <f>IF(N799="sníž. přenesená",J799,0)</f>
        <v>0</v>
      </c>
      <c r="BI799" s="241">
        <f>IF(N799="nulová",J799,0)</f>
        <v>0</v>
      </c>
      <c r="BJ799" s="17" t="s">
        <v>82</v>
      </c>
      <c r="BK799" s="241">
        <f>ROUND(I799*H799,2)</f>
        <v>0</v>
      </c>
      <c r="BL799" s="17" t="s">
        <v>310</v>
      </c>
      <c r="BM799" s="240" t="s">
        <v>829</v>
      </c>
    </row>
    <row r="800" spans="1:51" s="13" customFormat="1" ht="12">
      <c r="A800" s="13"/>
      <c r="B800" s="247"/>
      <c r="C800" s="248"/>
      <c r="D800" s="249" t="s">
        <v>221</v>
      </c>
      <c r="E800" s="250" t="s">
        <v>1</v>
      </c>
      <c r="F800" s="251" t="s">
        <v>223</v>
      </c>
      <c r="G800" s="248"/>
      <c r="H800" s="250" t="s">
        <v>1</v>
      </c>
      <c r="I800" s="252"/>
      <c r="J800" s="248"/>
      <c r="K800" s="248"/>
      <c r="L800" s="253"/>
      <c r="M800" s="254"/>
      <c r="N800" s="255"/>
      <c r="O800" s="255"/>
      <c r="P800" s="255"/>
      <c r="Q800" s="255"/>
      <c r="R800" s="255"/>
      <c r="S800" s="255"/>
      <c r="T800" s="256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57" t="s">
        <v>221</v>
      </c>
      <c r="AU800" s="257" t="s">
        <v>84</v>
      </c>
      <c r="AV800" s="13" t="s">
        <v>82</v>
      </c>
      <c r="AW800" s="13" t="s">
        <v>31</v>
      </c>
      <c r="AX800" s="13" t="s">
        <v>74</v>
      </c>
      <c r="AY800" s="257" t="s">
        <v>211</v>
      </c>
    </row>
    <row r="801" spans="1:51" s="14" customFormat="1" ht="12">
      <c r="A801" s="14"/>
      <c r="B801" s="258"/>
      <c r="C801" s="259"/>
      <c r="D801" s="249" t="s">
        <v>221</v>
      </c>
      <c r="E801" s="260" t="s">
        <v>1</v>
      </c>
      <c r="F801" s="261" t="s">
        <v>830</v>
      </c>
      <c r="G801" s="259"/>
      <c r="H801" s="262">
        <v>6.9</v>
      </c>
      <c r="I801" s="263"/>
      <c r="J801" s="259"/>
      <c r="K801" s="259"/>
      <c r="L801" s="264"/>
      <c r="M801" s="265"/>
      <c r="N801" s="266"/>
      <c r="O801" s="266"/>
      <c r="P801" s="266"/>
      <c r="Q801" s="266"/>
      <c r="R801" s="266"/>
      <c r="S801" s="266"/>
      <c r="T801" s="267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68" t="s">
        <v>221</v>
      </c>
      <c r="AU801" s="268" t="s">
        <v>84</v>
      </c>
      <c r="AV801" s="14" t="s">
        <v>84</v>
      </c>
      <c r="AW801" s="14" t="s">
        <v>31</v>
      </c>
      <c r="AX801" s="14" t="s">
        <v>74</v>
      </c>
      <c r="AY801" s="268" t="s">
        <v>211</v>
      </c>
    </row>
    <row r="802" spans="1:51" s="14" customFormat="1" ht="12">
      <c r="A802" s="14"/>
      <c r="B802" s="258"/>
      <c r="C802" s="259"/>
      <c r="D802" s="249" t="s">
        <v>221</v>
      </c>
      <c r="E802" s="260" t="s">
        <v>1</v>
      </c>
      <c r="F802" s="261" t="s">
        <v>831</v>
      </c>
      <c r="G802" s="259"/>
      <c r="H802" s="262">
        <v>2.2</v>
      </c>
      <c r="I802" s="263"/>
      <c r="J802" s="259"/>
      <c r="K802" s="259"/>
      <c r="L802" s="264"/>
      <c r="M802" s="265"/>
      <c r="N802" s="266"/>
      <c r="O802" s="266"/>
      <c r="P802" s="266"/>
      <c r="Q802" s="266"/>
      <c r="R802" s="266"/>
      <c r="S802" s="266"/>
      <c r="T802" s="267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68" t="s">
        <v>221</v>
      </c>
      <c r="AU802" s="268" t="s">
        <v>84</v>
      </c>
      <c r="AV802" s="14" t="s">
        <v>84</v>
      </c>
      <c r="AW802" s="14" t="s">
        <v>31</v>
      </c>
      <c r="AX802" s="14" t="s">
        <v>74</v>
      </c>
      <c r="AY802" s="268" t="s">
        <v>211</v>
      </c>
    </row>
    <row r="803" spans="1:51" s="15" customFormat="1" ht="12">
      <c r="A803" s="15"/>
      <c r="B803" s="269"/>
      <c r="C803" s="270"/>
      <c r="D803" s="249" t="s">
        <v>221</v>
      </c>
      <c r="E803" s="271" t="s">
        <v>1</v>
      </c>
      <c r="F803" s="272" t="s">
        <v>225</v>
      </c>
      <c r="G803" s="270"/>
      <c r="H803" s="273">
        <v>9.1</v>
      </c>
      <c r="I803" s="274"/>
      <c r="J803" s="270"/>
      <c r="K803" s="270"/>
      <c r="L803" s="275"/>
      <c r="M803" s="276"/>
      <c r="N803" s="277"/>
      <c r="O803" s="277"/>
      <c r="P803" s="277"/>
      <c r="Q803" s="277"/>
      <c r="R803" s="277"/>
      <c r="S803" s="277"/>
      <c r="T803" s="278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279" t="s">
        <v>221</v>
      </c>
      <c r="AU803" s="279" t="s">
        <v>84</v>
      </c>
      <c r="AV803" s="15" t="s">
        <v>217</v>
      </c>
      <c r="AW803" s="15" t="s">
        <v>31</v>
      </c>
      <c r="AX803" s="15" t="s">
        <v>82</v>
      </c>
      <c r="AY803" s="279" t="s">
        <v>211</v>
      </c>
    </row>
    <row r="804" spans="1:65" s="2" customFormat="1" ht="24.15" customHeight="1">
      <c r="A804" s="38"/>
      <c r="B804" s="39"/>
      <c r="C804" s="228" t="s">
        <v>832</v>
      </c>
      <c r="D804" s="228" t="s">
        <v>213</v>
      </c>
      <c r="E804" s="229" t="s">
        <v>833</v>
      </c>
      <c r="F804" s="230" t="s">
        <v>834</v>
      </c>
      <c r="G804" s="231" t="s">
        <v>313</v>
      </c>
      <c r="H804" s="232">
        <v>12.2</v>
      </c>
      <c r="I804" s="233"/>
      <c r="J804" s="234">
        <f>ROUND(I804*H804,2)</f>
        <v>0</v>
      </c>
      <c r="K804" s="235"/>
      <c r="L804" s="44"/>
      <c r="M804" s="236" t="s">
        <v>1</v>
      </c>
      <c r="N804" s="237" t="s">
        <v>39</v>
      </c>
      <c r="O804" s="91"/>
      <c r="P804" s="238">
        <f>O804*H804</f>
        <v>0</v>
      </c>
      <c r="Q804" s="238">
        <v>0.00078</v>
      </c>
      <c r="R804" s="238">
        <f>Q804*H804</f>
        <v>0.009515999999999998</v>
      </c>
      <c r="S804" s="238">
        <v>0</v>
      </c>
      <c r="T804" s="239">
        <f>S804*H804</f>
        <v>0</v>
      </c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R804" s="240" t="s">
        <v>310</v>
      </c>
      <c r="AT804" s="240" t="s">
        <v>213</v>
      </c>
      <c r="AU804" s="240" t="s">
        <v>84</v>
      </c>
      <c r="AY804" s="17" t="s">
        <v>211</v>
      </c>
      <c r="BE804" s="241">
        <f>IF(N804="základní",J804,0)</f>
        <v>0</v>
      </c>
      <c r="BF804" s="241">
        <f>IF(N804="snížená",J804,0)</f>
        <v>0</v>
      </c>
      <c r="BG804" s="241">
        <f>IF(N804="zákl. přenesená",J804,0)</f>
        <v>0</v>
      </c>
      <c r="BH804" s="241">
        <f>IF(N804="sníž. přenesená",J804,0)</f>
        <v>0</v>
      </c>
      <c r="BI804" s="241">
        <f>IF(N804="nulová",J804,0)</f>
        <v>0</v>
      </c>
      <c r="BJ804" s="17" t="s">
        <v>82</v>
      </c>
      <c r="BK804" s="241">
        <f>ROUND(I804*H804,2)</f>
        <v>0</v>
      </c>
      <c r="BL804" s="17" t="s">
        <v>310</v>
      </c>
      <c r="BM804" s="240" t="s">
        <v>835</v>
      </c>
    </row>
    <row r="805" spans="1:51" s="13" customFormat="1" ht="12">
      <c r="A805" s="13"/>
      <c r="B805" s="247"/>
      <c r="C805" s="248"/>
      <c r="D805" s="249" t="s">
        <v>221</v>
      </c>
      <c r="E805" s="250" t="s">
        <v>1</v>
      </c>
      <c r="F805" s="251" t="s">
        <v>331</v>
      </c>
      <c r="G805" s="248"/>
      <c r="H805" s="250" t="s">
        <v>1</v>
      </c>
      <c r="I805" s="252"/>
      <c r="J805" s="248"/>
      <c r="K805" s="248"/>
      <c r="L805" s="253"/>
      <c r="M805" s="254"/>
      <c r="N805" s="255"/>
      <c r="O805" s="255"/>
      <c r="P805" s="255"/>
      <c r="Q805" s="255"/>
      <c r="R805" s="255"/>
      <c r="S805" s="255"/>
      <c r="T805" s="256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57" t="s">
        <v>221</v>
      </c>
      <c r="AU805" s="257" t="s">
        <v>84</v>
      </c>
      <c r="AV805" s="13" t="s">
        <v>82</v>
      </c>
      <c r="AW805" s="13" t="s">
        <v>31</v>
      </c>
      <c r="AX805" s="13" t="s">
        <v>74</v>
      </c>
      <c r="AY805" s="257" t="s">
        <v>211</v>
      </c>
    </row>
    <row r="806" spans="1:51" s="14" customFormat="1" ht="12">
      <c r="A806" s="14"/>
      <c r="B806" s="258"/>
      <c r="C806" s="259"/>
      <c r="D806" s="249" t="s">
        <v>221</v>
      </c>
      <c r="E806" s="260" t="s">
        <v>1</v>
      </c>
      <c r="F806" s="261" t="s">
        <v>836</v>
      </c>
      <c r="G806" s="259"/>
      <c r="H806" s="262">
        <v>6.3</v>
      </c>
      <c r="I806" s="263"/>
      <c r="J806" s="259"/>
      <c r="K806" s="259"/>
      <c r="L806" s="264"/>
      <c r="M806" s="265"/>
      <c r="N806" s="266"/>
      <c r="O806" s="266"/>
      <c r="P806" s="266"/>
      <c r="Q806" s="266"/>
      <c r="R806" s="266"/>
      <c r="S806" s="266"/>
      <c r="T806" s="267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68" t="s">
        <v>221</v>
      </c>
      <c r="AU806" s="268" t="s">
        <v>84</v>
      </c>
      <c r="AV806" s="14" t="s">
        <v>84</v>
      </c>
      <c r="AW806" s="14" t="s">
        <v>31</v>
      </c>
      <c r="AX806" s="14" t="s">
        <v>74</v>
      </c>
      <c r="AY806" s="268" t="s">
        <v>211</v>
      </c>
    </row>
    <row r="807" spans="1:51" s="14" customFormat="1" ht="12">
      <c r="A807" s="14"/>
      <c r="B807" s="258"/>
      <c r="C807" s="259"/>
      <c r="D807" s="249" t="s">
        <v>221</v>
      </c>
      <c r="E807" s="260" t="s">
        <v>1</v>
      </c>
      <c r="F807" s="261" t="s">
        <v>837</v>
      </c>
      <c r="G807" s="259"/>
      <c r="H807" s="262">
        <v>5.9</v>
      </c>
      <c r="I807" s="263"/>
      <c r="J807" s="259"/>
      <c r="K807" s="259"/>
      <c r="L807" s="264"/>
      <c r="M807" s="265"/>
      <c r="N807" s="266"/>
      <c r="O807" s="266"/>
      <c r="P807" s="266"/>
      <c r="Q807" s="266"/>
      <c r="R807" s="266"/>
      <c r="S807" s="266"/>
      <c r="T807" s="267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68" t="s">
        <v>221</v>
      </c>
      <c r="AU807" s="268" t="s">
        <v>84</v>
      </c>
      <c r="AV807" s="14" t="s">
        <v>84</v>
      </c>
      <c r="AW807" s="14" t="s">
        <v>31</v>
      </c>
      <c r="AX807" s="14" t="s">
        <v>74</v>
      </c>
      <c r="AY807" s="268" t="s">
        <v>211</v>
      </c>
    </row>
    <row r="808" spans="1:51" s="15" customFormat="1" ht="12">
      <c r="A808" s="15"/>
      <c r="B808" s="269"/>
      <c r="C808" s="270"/>
      <c r="D808" s="249" t="s">
        <v>221</v>
      </c>
      <c r="E808" s="271" t="s">
        <v>1</v>
      </c>
      <c r="F808" s="272" t="s">
        <v>225</v>
      </c>
      <c r="G808" s="270"/>
      <c r="H808" s="273">
        <v>12.2</v>
      </c>
      <c r="I808" s="274"/>
      <c r="J808" s="270"/>
      <c r="K808" s="270"/>
      <c r="L808" s="275"/>
      <c r="M808" s="276"/>
      <c r="N808" s="277"/>
      <c r="O808" s="277"/>
      <c r="P808" s="277"/>
      <c r="Q808" s="277"/>
      <c r="R808" s="277"/>
      <c r="S808" s="277"/>
      <c r="T808" s="278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T808" s="279" t="s">
        <v>221</v>
      </c>
      <c r="AU808" s="279" t="s">
        <v>84</v>
      </c>
      <c r="AV808" s="15" t="s">
        <v>217</v>
      </c>
      <c r="AW808" s="15" t="s">
        <v>31</v>
      </c>
      <c r="AX808" s="15" t="s">
        <v>82</v>
      </c>
      <c r="AY808" s="279" t="s">
        <v>211</v>
      </c>
    </row>
    <row r="809" spans="1:65" s="2" customFormat="1" ht="24.15" customHeight="1">
      <c r="A809" s="38"/>
      <c r="B809" s="39"/>
      <c r="C809" s="228" t="s">
        <v>838</v>
      </c>
      <c r="D809" s="228" t="s">
        <v>213</v>
      </c>
      <c r="E809" s="229" t="s">
        <v>839</v>
      </c>
      <c r="F809" s="230" t="s">
        <v>840</v>
      </c>
      <c r="G809" s="231" t="s">
        <v>313</v>
      </c>
      <c r="H809" s="232">
        <v>8</v>
      </c>
      <c r="I809" s="233"/>
      <c r="J809" s="234">
        <f>ROUND(I809*H809,2)</f>
        <v>0</v>
      </c>
      <c r="K809" s="235"/>
      <c r="L809" s="44"/>
      <c r="M809" s="236" t="s">
        <v>1</v>
      </c>
      <c r="N809" s="237" t="s">
        <v>39</v>
      </c>
      <c r="O809" s="91"/>
      <c r="P809" s="238">
        <f>O809*H809</f>
        <v>0</v>
      </c>
      <c r="Q809" s="238">
        <v>0.00096</v>
      </c>
      <c r="R809" s="238">
        <f>Q809*H809</f>
        <v>0.00768</v>
      </c>
      <c r="S809" s="238">
        <v>0</v>
      </c>
      <c r="T809" s="239">
        <f>S809*H809</f>
        <v>0</v>
      </c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R809" s="240" t="s">
        <v>310</v>
      </c>
      <c r="AT809" s="240" t="s">
        <v>213</v>
      </c>
      <c r="AU809" s="240" t="s">
        <v>84</v>
      </c>
      <c r="AY809" s="17" t="s">
        <v>211</v>
      </c>
      <c r="BE809" s="241">
        <f>IF(N809="základní",J809,0)</f>
        <v>0</v>
      </c>
      <c r="BF809" s="241">
        <f>IF(N809="snížená",J809,0)</f>
        <v>0</v>
      </c>
      <c r="BG809" s="241">
        <f>IF(N809="zákl. přenesená",J809,0)</f>
        <v>0</v>
      </c>
      <c r="BH809" s="241">
        <f>IF(N809="sníž. přenesená",J809,0)</f>
        <v>0</v>
      </c>
      <c r="BI809" s="241">
        <f>IF(N809="nulová",J809,0)</f>
        <v>0</v>
      </c>
      <c r="BJ809" s="17" t="s">
        <v>82</v>
      </c>
      <c r="BK809" s="241">
        <f>ROUND(I809*H809,2)</f>
        <v>0</v>
      </c>
      <c r="BL809" s="17" t="s">
        <v>310</v>
      </c>
      <c r="BM809" s="240" t="s">
        <v>841</v>
      </c>
    </row>
    <row r="810" spans="1:51" s="13" customFormat="1" ht="12">
      <c r="A810" s="13"/>
      <c r="B810" s="247"/>
      <c r="C810" s="248"/>
      <c r="D810" s="249" t="s">
        <v>221</v>
      </c>
      <c r="E810" s="250" t="s">
        <v>1</v>
      </c>
      <c r="F810" s="251" t="s">
        <v>223</v>
      </c>
      <c r="G810" s="248"/>
      <c r="H810" s="250" t="s">
        <v>1</v>
      </c>
      <c r="I810" s="252"/>
      <c r="J810" s="248"/>
      <c r="K810" s="248"/>
      <c r="L810" s="253"/>
      <c r="M810" s="254"/>
      <c r="N810" s="255"/>
      <c r="O810" s="255"/>
      <c r="P810" s="255"/>
      <c r="Q810" s="255"/>
      <c r="R810" s="255"/>
      <c r="S810" s="255"/>
      <c r="T810" s="256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57" t="s">
        <v>221</v>
      </c>
      <c r="AU810" s="257" t="s">
        <v>84</v>
      </c>
      <c r="AV810" s="13" t="s">
        <v>82</v>
      </c>
      <c r="AW810" s="13" t="s">
        <v>31</v>
      </c>
      <c r="AX810" s="13" t="s">
        <v>74</v>
      </c>
      <c r="AY810" s="257" t="s">
        <v>211</v>
      </c>
    </row>
    <row r="811" spans="1:51" s="14" customFormat="1" ht="12">
      <c r="A811" s="14"/>
      <c r="B811" s="258"/>
      <c r="C811" s="259"/>
      <c r="D811" s="249" t="s">
        <v>221</v>
      </c>
      <c r="E811" s="260" t="s">
        <v>1</v>
      </c>
      <c r="F811" s="261" t="s">
        <v>842</v>
      </c>
      <c r="G811" s="259"/>
      <c r="H811" s="262">
        <v>4</v>
      </c>
      <c r="I811" s="263"/>
      <c r="J811" s="259"/>
      <c r="K811" s="259"/>
      <c r="L811" s="264"/>
      <c r="M811" s="265"/>
      <c r="N811" s="266"/>
      <c r="O811" s="266"/>
      <c r="P811" s="266"/>
      <c r="Q811" s="266"/>
      <c r="R811" s="266"/>
      <c r="S811" s="266"/>
      <c r="T811" s="267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68" t="s">
        <v>221</v>
      </c>
      <c r="AU811" s="268" t="s">
        <v>84</v>
      </c>
      <c r="AV811" s="14" t="s">
        <v>84</v>
      </c>
      <c r="AW811" s="14" t="s">
        <v>31</v>
      </c>
      <c r="AX811" s="14" t="s">
        <v>74</v>
      </c>
      <c r="AY811" s="268" t="s">
        <v>211</v>
      </c>
    </row>
    <row r="812" spans="1:51" s="14" customFormat="1" ht="12">
      <c r="A812" s="14"/>
      <c r="B812" s="258"/>
      <c r="C812" s="259"/>
      <c r="D812" s="249" t="s">
        <v>221</v>
      </c>
      <c r="E812" s="260" t="s">
        <v>1</v>
      </c>
      <c r="F812" s="261" t="s">
        <v>843</v>
      </c>
      <c r="G812" s="259"/>
      <c r="H812" s="262">
        <v>4</v>
      </c>
      <c r="I812" s="263"/>
      <c r="J812" s="259"/>
      <c r="K812" s="259"/>
      <c r="L812" s="264"/>
      <c r="M812" s="265"/>
      <c r="N812" s="266"/>
      <c r="O812" s="266"/>
      <c r="P812" s="266"/>
      <c r="Q812" s="266"/>
      <c r="R812" s="266"/>
      <c r="S812" s="266"/>
      <c r="T812" s="267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68" t="s">
        <v>221</v>
      </c>
      <c r="AU812" s="268" t="s">
        <v>84</v>
      </c>
      <c r="AV812" s="14" t="s">
        <v>84</v>
      </c>
      <c r="AW812" s="14" t="s">
        <v>31</v>
      </c>
      <c r="AX812" s="14" t="s">
        <v>74</v>
      </c>
      <c r="AY812" s="268" t="s">
        <v>211</v>
      </c>
    </row>
    <row r="813" spans="1:51" s="15" customFormat="1" ht="12">
      <c r="A813" s="15"/>
      <c r="B813" s="269"/>
      <c r="C813" s="270"/>
      <c r="D813" s="249" t="s">
        <v>221</v>
      </c>
      <c r="E813" s="271" t="s">
        <v>1</v>
      </c>
      <c r="F813" s="272" t="s">
        <v>225</v>
      </c>
      <c r="G813" s="270"/>
      <c r="H813" s="273">
        <v>8</v>
      </c>
      <c r="I813" s="274"/>
      <c r="J813" s="270"/>
      <c r="K813" s="270"/>
      <c r="L813" s="275"/>
      <c r="M813" s="276"/>
      <c r="N813" s="277"/>
      <c r="O813" s="277"/>
      <c r="P813" s="277"/>
      <c r="Q813" s="277"/>
      <c r="R813" s="277"/>
      <c r="S813" s="277"/>
      <c r="T813" s="278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T813" s="279" t="s">
        <v>221</v>
      </c>
      <c r="AU813" s="279" t="s">
        <v>84</v>
      </c>
      <c r="AV813" s="15" t="s">
        <v>217</v>
      </c>
      <c r="AW813" s="15" t="s">
        <v>31</v>
      </c>
      <c r="AX813" s="15" t="s">
        <v>82</v>
      </c>
      <c r="AY813" s="279" t="s">
        <v>211</v>
      </c>
    </row>
    <row r="814" spans="1:65" s="2" customFormat="1" ht="37.8" customHeight="1">
      <c r="A814" s="38"/>
      <c r="B814" s="39"/>
      <c r="C814" s="228" t="s">
        <v>844</v>
      </c>
      <c r="D814" s="228" t="s">
        <v>213</v>
      </c>
      <c r="E814" s="229" t="s">
        <v>845</v>
      </c>
      <c r="F814" s="230" t="s">
        <v>846</v>
      </c>
      <c r="G814" s="231" t="s">
        <v>313</v>
      </c>
      <c r="H814" s="232">
        <v>21.3</v>
      </c>
      <c r="I814" s="233"/>
      <c r="J814" s="234">
        <f>ROUND(I814*H814,2)</f>
        <v>0</v>
      </c>
      <c r="K814" s="235"/>
      <c r="L814" s="44"/>
      <c r="M814" s="236" t="s">
        <v>1</v>
      </c>
      <c r="N814" s="237" t="s">
        <v>39</v>
      </c>
      <c r="O814" s="91"/>
      <c r="P814" s="238">
        <f>O814*H814</f>
        <v>0</v>
      </c>
      <c r="Q814" s="238">
        <v>7E-05</v>
      </c>
      <c r="R814" s="238">
        <f>Q814*H814</f>
        <v>0.001491</v>
      </c>
      <c r="S814" s="238">
        <v>0</v>
      </c>
      <c r="T814" s="239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240" t="s">
        <v>310</v>
      </c>
      <c r="AT814" s="240" t="s">
        <v>213</v>
      </c>
      <c r="AU814" s="240" t="s">
        <v>84</v>
      </c>
      <c r="AY814" s="17" t="s">
        <v>211</v>
      </c>
      <c r="BE814" s="241">
        <f>IF(N814="základní",J814,0)</f>
        <v>0</v>
      </c>
      <c r="BF814" s="241">
        <f>IF(N814="snížená",J814,0)</f>
        <v>0</v>
      </c>
      <c r="BG814" s="241">
        <f>IF(N814="zákl. přenesená",J814,0)</f>
        <v>0</v>
      </c>
      <c r="BH814" s="241">
        <f>IF(N814="sníž. přenesená",J814,0)</f>
        <v>0</v>
      </c>
      <c r="BI814" s="241">
        <f>IF(N814="nulová",J814,0)</f>
        <v>0</v>
      </c>
      <c r="BJ814" s="17" t="s">
        <v>82</v>
      </c>
      <c r="BK814" s="241">
        <f>ROUND(I814*H814,2)</f>
        <v>0</v>
      </c>
      <c r="BL814" s="17" t="s">
        <v>310</v>
      </c>
      <c r="BM814" s="240" t="s">
        <v>847</v>
      </c>
    </row>
    <row r="815" spans="1:51" s="14" customFormat="1" ht="12">
      <c r="A815" s="14"/>
      <c r="B815" s="258"/>
      <c r="C815" s="259"/>
      <c r="D815" s="249" t="s">
        <v>221</v>
      </c>
      <c r="E815" s="260" t="s">
        <v>1</v>
      </c>
      <c r="F815" s="261" t="s">
        <v>848</v>
      </c>
      <c r="G815" s="259"/>
      <c r="H815" s="262">
        <v>21.3</v>
      </c>
      <c r="I815" s="263"/>
      <c r="J815" s="259"/>
      <c r="K815" s="259"/>
      <c r="L815" s="264"/>
      <c r="M815" s="265"/>
      <c r="N815" s="266"/>
      <c r="O815" s="266"/>
      <c r="P815" s="266"/>
      <c r="Q815" s="266"/>
      <c r="R815" s="266"/>
      <c r="S815" s="266"/>
      <c r="T815" s="267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68" t="s">
        <v>221</v>
      </c>
      <c r="AU815" s="268" t="s">
        <v>84</v>
      </c>
      <c r="AV815" s="14" t="s">
        <v>84</v>
      </c>
      <c r="AW815" s="14" t="s">
        <v>31</v>
      </c>
      <c r="AX815" s="14" t="s">
        <v>74</v>
      </c>
      <c r="AY815" s="268" t="s">
        <v>211</v>
      </c>
    </row>
    <row r="816" spans="1:51" s="15" customFormat="1" ht="12">
      <c r="A816" s="15"/>
      <c r="B816" s="269"/>
      <c r="C816" s="270"/>
      <c r="D816" s="249" t="s">
        <v>221</v>
      </c>
      <c r="E816" s="271" t="s">
        <v>1</v>
      </c>
      <c r="F816" s="272" t="s">
        <v>225</v>
      </c>
      <c r="G816" s="270"/>
      <c r="H816" s="273">
        <v>21.3</v>
      </c>
      <c r="I816" s="274"/>
      <c r="J816" s="270"/>
      <c r="K816" s="270"/>
      <c r="L816" s="275"/>
      <c r="M816" s="276"/>
      <c r="N816" s="277"/>
      <c r="O816" s="277"/>
      <c r="P816" s="277"/>
      <c r="Q816" s="277"/>
      <c r="R816" s="277"/>
      <c r="S816" s="277"/>
      <c r="T816" s="278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79" t="s">
        <v>221</v>
      </c>
      <c r="AU816" s="279" t="s">
        <v>84</v>
      </c>
      <c r="AV816" s="15" t="s">
        <v>217</v>
      </c>
      <c r="AW816" s="15" t="s">
        <v>31</v>
      </c>
      <c r="AX816" s="15" t="s">
        <v>82</v>
      </c>
      <c r="AY816" s="279" t="s">
        <v>211</v>
      </c>
    </row>
    <row r="817" spans="1:65" s="2" customFormat="1" ht="37.8" customHeight="1">
      <c r="A817" s="38"/>
      <c r="B817" s="39"/>
      <c r="C817" s="228" t="s">
        <v>849</v>
      </c>
      <c r="D817" s="228" t="s">
        <v>213</v>
      </c>
      <c r="E817" s="229" t="s">
        <v>850</v>
      </c>
      <c r="F817" s="230" t="s">
        <v>851</v>
      </c>
      <c r="G817" s="231" t="s">
        <v>313</v>
      </c>
      <c r="H817" s="232">
        <v>8</v>
      </c>
      <c r="I817" s="233"/>
      <c r="J817" s="234">
        <f>ROUND(I817*H817,2)</f>
        <v>0</v>
      </c>
      <c r="K817" s="235"/>
      <c r="L817" s="44"/>
      <c r="M817" s="236" t="s">
        <v>1</v>
      </c>
      <c r="N817" s="237" t="s">
        <v>39</v>
      </c>
      <c r="O817" s="91"/>
      <c r="P817" s="238">
        <f>O817*H817</f>
        <v>0</v>
      </c>
      <c r="Q817" s="238">
        <v>9E-05</v>
      </c>
      <c r="R817" s="238">
        <f>Q817*H817</f>
        <v>0.00072</v>
      </c>
      <c r="S817" s="238">
        <v>0</v>
      </c>
      <c r="T817" s="239">
        <f>S817*H817</f>
        <v>0</v>
      </c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R817" s="240" t="s">
        <v>310</v>
      </c>
      <c r="AT817" s="240" t="s">
        <v>213</v>
      </c>
      <c r="AU817" s="240" t="s">
        <v>84</v>
      </c>
      <c r="AY817" s="17" t="s">
        <v>211</v>
      </c>
      <c r="BE817" s="241">
        <f>IF(N817="základní",J817,0)</f>
        <v>0</v>
      </c>
      <c r="BF817" s="241">
        <f>IF(N817="snížená",J817,0)</f>
        <v>0</v>
      </c>
      <c r="BG817" s="241">
        <f>IF(N817="zákl. přenesená",J817,0)</f>
        <v>0</v>
      </c>
      <c r="BH817" s="241">
        <f>IF(N817="sníž. přenesená",J817,0)</f>
        <v>0</v>
      </c>
      <c r="BI817" s="241">
        <f>IF(N817="nulová",J817,0)</f>
        <v>0</v>
      </c>
      <c r="BJ817" s="17" t="s">
        <v>82</v>
      </c>
      <c r="BK817" s="241">
        <f>ROUND(I817*H817,2)</f>
        <v>0</v>
      </c>
      <c r="BL817" s="17" t="s">
        <v>310</v>
      </c>
      <c r="BM817" s="240" t="s">
        <v>852</v>
      </c>
    </row>
    <row r="818" spans="1:51" s="14" customFormat="1" ht="12">
      <c r="A818" s="14"/>
      <c r="B818" s="258"/>
      <c r="C818" s="259"/>
      <c r="D818" s="249" t="s">
        <v>221</v>
      </c>
      <c r="E818" s="260" t="s">
        <v>1</v>
      </c>
      <c r="F818" s="261" t="s">
        <v>853</v>
      </c>
      <c r="G818" s="259"/>
      <c r="H818" s="262">
        <v>8</v>
      </c>
      <c r="I818" s="263"/>
      <c r="J818" s="259"/>
      <c r="K818" s="259"/>
      <c r="L818" s="264"/>
      <c r="M818" s="265"/>
      <c r="N818" s="266"/>
      <c r="O818" s="266"/>
      <c r="P818" s="266"/>
      <c r="Q818" s="266"/>
      <c r="R818" s="266"/>
      <c r="S818" s="266"/>
      <c r="T818" s="267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68" t="s">
        <v>221</v>
      </c>
      <c r="AU818" s="268" t="s">
        <v>84</v>
      </c>
      <c r="AV818" s="14" t="s">
        <v>84</v>
      </c>
      <c r="AW818" s="14" t="s">
        <v>31</v>
      </c>
      <c r="AX818" s="14" t="s">
        <v>74</v>
      </c>
      <c r="AY818" s="268" t="s">
        <v>211</v>
      </c>
    </row>
    <row r="819" spans="1:51" s="15" customFormat="1" ht="12">
      <c r="A819" s="15"/>
      <c r="B819" s="269"/>
      <c r="C819" s="270"/>
      <c r="D819" s="249" t="s">
        <v>221</v>
      </c>
      <c r="E819" s="271" t="s">
        <v>1</v>
      </c>
      <c r="F819" s="272" t="s">
        <v>225</v>
      </c>
      <c r="G819" s="270"/>
      <c r="H819" s="273">
        <v>8</v>
      </c>
      <c r="I819" s="274"/>
      <c r="J819" s="270"/>
      <c r="K819" s="270"/>
      <c r="L819" s="275"/>
      <c r="M819" s="276"/>
      <c r="N819" s="277"/>
      <c r="O819" s="277"/>
      <c r="P819" s="277"/>
      <c r="Q819" s="277"/>
      <c r="R819" s="277"/>
      <c r="S819" s="277"/>
      <c r="T819" s="278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T819" s="279" t="s">
        <v>221</v>
      </c>
      <c r="AU819" s="279" t="s">
        <v>84</v>
      </c>
      <c r="AV819" s="15" t="s">
        <v>217</v>
      </c>
      <c r="AW819" s="15" t="s">
        <v>31</v>
      </c>
      <c r="AX819" s="15" t="s">
        <v>82</v>
      </c>
      <c r="AY819" s="279" t="s">
        <v>211</v>
      </c>
    </row>
    <row r="820" spans="1:65" s="2" customFormat="1" ht="16.5" customHeight="1">
      <c r="A820" s="38"/>
      <c r="B820" s="39"/>
      <c r="C820" s="228" t="s">
        <v>854</v>
      </c>
      <c r="D820" s="228" t="s">
        <v>213</v>
      </c>
      <c r="E820" s="229" t="s">
        <v>855</v>
      </c>
      <c r="F820" s="230" t="s">
        <v>856</v>
      </c>
      <c r="G820" s="231" t="s">
        <v>274</v>
      </c>
      <c r="H820" s="232">
        <v>19</v>
      </c>
      <c r="I820" s="233"/>
      <c r="J820" s="234">
        <f>ROUND(I820*H820,2)</f>
        <v>0</v>
      </c>
      <c r="K820" s="235"/>
      <c r="L820" s="44"/>
      <c r="M820" s="236" t="s">
        <v>1</v>
      </c>
      <c r="N820" s="237" t="s">
        <v>39</v>
      </c>
      <c r="O820" s="91"/>
      <c r="P820" s="238">
        <f>O820*H820</f>
        <v>0</v>
      </c>
      <c r="Q820" s="238">
        <v>0</v>
      </c>
      <c r="R820" s="238">
        <f>Q820*H820</f>
        <v>0</v>
      </c>
      <c r="S820" s="238">
        <v>0</v>
      </c>
      <c r="T820" s="239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40" t="s">
        <v>310</v>
      </c>
      <c r="AT820" s="240" t="s">
        <v>213</v>
      </c>
      <c r="AU820" s="240" t="s">
        <v>84</v>
      </c>
      <c r="AY820" s="17" t="s">
        <v>211</v>
      </c>
      <c r="BE820" s="241">
        <f>IF(N820="základní",J820,0)</f>
        <v>0</v>
      </c>
      <c r="BF820" s="241">
        <f>IF(N820="snížená",J820,0)</f>
        <v>0</v>
      </c>
      <c r="BG820" s="241">
        <f>IF(N820="zákl. přenesená",J820,0)</f>
        <v>0</v>
      </c>
      <c r="BH820" s="241">
        <f>IF(N820="sníž. přenesená",J820,0)</f>
        <v>0</v>
      </c>
      <c r="BI820" s="241">
        <f>IF(N820="nulová",J820,0)</f>
        <v>0</v>
      </c>
      <c r="BJ820" s="17" t="s">
        <v>82</v>
      </c>
      <c r="BK820" s="241">
        <f>ROUND(I820*H820,2)</f>
        <v>0</v>
      </c>
      <c r="BL820" s="17" t="s">
        <v>310</v>
      </c>
      <c r="BM820" s="240" t="s">
        <v>857</v>
      </c>
    </row>
    <row r="821" spans="1:51" s="14" customFormat="1" ht="12">
      <c r="A821" s="14"/>
      <c r="B821" s="258"/>
      <c r="C821" s="259"/>
      <c r="D821" s="249" t="s">
        <v>221</v>
      </c>
      <c r="E821" s="260" t="s">
        <v>1</v>
      </c>
      <c r="F821" s="261" t="s">
        <v>858</v>
      </c>
      <c r="G821" s="259"/>
      <c r="H821" s="262">
        <v>8</v>
      </c>
      <c r="I821" s="263"/>
      <c r="J821" s="259"/>
      <c r="K821" s="259"/>
      <c r="L821" s="264"/>
      <c r="M821" s="265"/>
      <c r="N821" s="266"/>
      <c r="O821" s="266"/>
      <c r="P821" s="266"/>
      <c r="Q821" s="266"/>
      <c r="R821" s="266"/>
      <c r="S821" s="266"/>
      <c r="T821" s="267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68" t="s">
        <v>221</v>
      </c>
      <c r="AU821" s="268" t="s">
        <v>84</v>
      </c>
      <c r="AV821" s="14" t="s">
        <v>84</v>
      </c>
      <c r="AW821" s="14" t="s">
        <v>31</v>
      </c>
      <c r="AX821" s="14" t="s">
        <v>74</v>
      </c>
      <c r="AY821" s="268" t="s">
        <v>211</v>
      </c>
    </row>
    <row r="822" spans="1:51" s="14" customFormat="1" ht="12">
      <c r="A822" s="14"/>
      <c r="B822" s="258"/>
      <c r="C822" s="259"/>
      <c r="D822" s="249" t="s">
        <v>221</v>
      </c>
      <c r="E822" s="260" t="s">
        <v>1</v>
      </c>
      <c r="F822" s="261" t="s">
        <v>859</v>
      </c>
      <c r="G822" s="259"/>
      <c r="H822" s="262">
        <v>2</v>
      </c>
      <c r="I822" s="263"/>
      <c r="J822" s="259"/>
      <c r="K822" s="259"/>
      <c r="L822" s="264"/>
      <c r="M822" s="265"/>
      <c r="N822" s="266"/>
      <c r="O822" s="266"/>
      <c r="P822" s="266"/>
      <c r="Q822" s="266"/>
      <c r="R822" s="266"/>
      <c r="S822" s="266"/>
      <c r="T822" s="267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68" t="s">
        <v>221</v>
      </c>
      <c r="AU822" s="268" t="s">
        <v>84</v>
      </c>
      <c r="AV822" s="14" t="s">
        <v>84</v>
      </c>
      <c r="AW822" s="14" t="s">
        <v>31</v>
      </c>
      <c r="AX822" s="14" t="s">
        <v>74</v>
      </c>
      <c r="AY822" s="268" t="s">
        <v>211</v>
      </c>
    </row>
    <row r="823" spans="1:51" s="14" customFormat="1" ht="12">
      <c r="A823" s="14"/>
      <c r="B823" s="258"/>
      <c r="C823" s="259"/>
      <c r="D823" s="249" t="s">
        <v>221</v>
      </c>
      <c r="E823" s="260" t="s">
        <v>1</v>
      </c>
      <c r="F823" s="261" t="s">
        <v>860</v>
      </c>
      <c r="G823" s="259"/>
      <c r="H823" s="262">
        <v>2</v>
      </c>
      <c r="I823" s="263"/>
      <c r="J823" s="259"/>
      <c r="K823" s="259"/>
      <c r="L823" s="264"/>
      <c r="M823" s="265"/>
      <c r="N823" s="266"/>
      <c r="O823" s="266"/>
      <c r="P823" s="266"/>
      <c r="Q823" s="266"/>
      <c r="R823" s="266"/>
      <c r="S823" s="266"/>
      <c r="T823" s="267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68" t="s">
        <v>221</v>
      </c>
      <c r="AU823" s="268" t="s">
        <v>84</v>
      </c>
      <c r="AV823" s="14" t="s">
        <v>84</v>
      </c>
      <c r="AW823" s="14" t="s">
        <v>31</v>
      </c>
      <c r="AX823" s="14" t="s">
        <v>74</v>
      </c>
      <c r="AY823" s="268" t="s">
        <v>211</v>
      </c>
    </row>
    <row r="824" spans="1:51" s="14" customFormat="1" ht="12">
      <c r="A824" s="14"/>
      <c r="B824" s="258"/>
      <c r="C824" s="259"/>
      <c r="D824" s="249" t="s">
        <v>221</v>
      </c>
      <c r="E824" s="260" t="s">
        <v>1</v>
      </c>
      <c r="F824" s="261" t="s">
        <v>861</v>
      </c>
      <c r="G824" s="259"/>
      <c r="H824" s="262">
        <v>4</v>
      </c>
      <c r="I824" s="263"/>
      <c r="J824" s="259"/>
      <c r="K824" s="259"/>
      <c r="L824" s="264"/>
      <c r="M824" s="265"/>
      <c r="N824" s="266"/>
      <c r="O824" s="266"/>
      <c r="P824" s="266"/>
      <c r="Q824" s="266"/>
      <c r="R824" s="266"/>
      <c r="S824" s="266"/>
      <c r="T824" s="267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68" t="s">
        <v>221</v>
      </c>
      <c r="AU824" s="268" t="s">
        <v>84</v>
      </c>
      <c r="AV824" s="14" t="s">
        <v>84</v>
      </c>
      <c r="AW824" s="14" t="s">
        <v>31</v>
      </c>
      <c r="AX824" s="14" t="s">
        <v>74</v>
      </c>
      <c r="AY824" s="268" t="s">
        <v>211</v>
      </c>
    </row>
    <row r="825" spans="1:51" s="14" customFormat="1" ht="12">
      <c r="A825" s="14"/>
      <c r="B825" s="258"/>
      <c r="C825" s="259"/>
      <c r="D825" s="249" t="s">
        <v>221</v>
      </c>
      <c r="E825" s="260" t="s">
        <v>1</v>
      </c>
      <c r="F825" s="261" t="s">
        <v>797</v>
      </c>
      <c r="G825" s="259"/>
      <c r="H825" s="262">
        <v>1</v>
      </c>
      <c r="I825" s="263"/>
      <c r="J825" s="259"/>
      <c r="K825" s="259"/>
      <c r="L825" s="264"/>
      <c r="M825" s="265"/>
      <c r="N825" s="266"/>
      <c r="O825" s="266"/>
      <c r="P825" s="266"/>
      <c r="Q825" s="266"/>
      <c r="R825" s="266"/>
      <c r="S825" s="266"/>
      <c r="T825" s="267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68" t="s">
        <v>221</v>
      </c>
      <c r="AU825" s="268" t="s">
        <v>84</v>
      </c>
      <c r="AV825" s="14" t="s">
        <v>84</v>
      </c>
      <c r="AW825" s="14" t="s">
        <v>31</v>
      </c>
      <c r="AX825" s="14" t="s">
        <v>74</v>
      </c>
      <c r="AY825" s="268" t="s">
        <v>211</v>
      </c>
    </row>
    <row r="826" spans="1:51" s="14" customFormat="1" ht="12">
      <c r="A826" s="14"/>
      <c r="B826" s="258"/>
      <c r="C826" s="259"/>
      <c r="D826" s="249" t="s">
        <v>221</v>
      </c>
      <c r="E826" s="260" t="s">
        <v>1</v>
      </c>
      <c r="F826" s="261" t="s">
        <v>862</v>
      </c>
      <c r="G826" s="259"/>
      <c r="H826" s="262">
        <v>2</v>
      </c>
      <c r="I826" s="263"/>
      <c r="J826" s="259"/>
      <c r="K826" s="259"/>
      <c r="L826" s="264"/>
      <c r="M826" s="265"/>
      <c r="N826" s="266"/>
      <c r="O826" s="266"/>
      <c r="P826" s="266"/>
      <c r="Q826" s="266"/>
      <c r="R826" s="266"/>
      <c r="S826" s="266"/>
      <c r="T826" s="267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68" t="s">
        <v>221</v>
      </c>
      <c r="AU826" s="268" t="s">
        <v>84</v>
      </c>
      <c r="AV826" s="14" t="s">
        <v>84</v>
      </c>
      <c r="AW826" s="14" t="s">
        <v>31</v>
      </c>
      <c r="AX826" s="14" t="s">
        <v>74</v>
      </c>
      <c r="AY826" s="268" t="s">
        <v>211</v>
      </c>
    </row>
    <row r="827" spans="1:51" s="15" customFormat="1" ht="12">
      <c r="A827" s="15"/>
      <c r="B827" s="269"/>
      <c r="C827" s="270"/>
      <c r="D827" s="249" t="s">
        <v>221</v>
      </c>
      <c r="E827" s="271" t="s">
        <v>1</v>
      </c>
      <c r="F827" s="272" t="s">
        <v>225</v>
      </c>
      <c r="G827" s="270"/>
      <c r="H827" s="273">
        <v>19</v>
      </c>
      <c r="I827" s="274"/>
      <c r="J827" s="270"/>
      <c r="K827" s="270"/>
      <c r="L827" s="275"/>
      <c r="M827" s="276"/>
      <c r="N827" s="277"/>
      <c r="O827" s="277"/>
      <c r="P827" s="277"/>
      <c r="Q827" s="277"/>
      <c r="R827" s="277"/>
      <c r="S827" s="277"/>
      <c r="T827" s="278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79" t="s">
        <v>221</v>
      </c>
      <c r="AU827" s="279" t="s">
        <v>84</v>
      </c>
      <c r="AV827" s="15" t="s">
        <v>217</v>
      </c>
      <c r="AW827" s="15" t="s">
        <v>31</v>
      </c>
      <c r="AX827" s="15" t="s">
        <v>82</v>
      </c>
      <c r="AY827" s="279" t="s">
        <v>211</v>
      </c>
    </row>
    <row r="828" spans="1:65" s="2" customFormat="1" ht="24.15" customHeight="1">
      <c r="A828" s="38"/>
      <c r="B828" s="39"/>
      <c r="C828" s="228" t="s">
        <v>863</v>
      </c>
      <c r="D828" s="228" t="s">
        <v>213</v>
      </c>
      <c r="E828" s="229" t="s">
        <v>864</v>
      </c>
      <c r="F828" s="230" t="s">
        <v>865</v>
      </c>
      <c r="G828" s="231" t="s">
        <v>313</v>
      </c>
      <c r="H828" s="232">
        <v>29.3</v>
      </c>
      <c r="I828" s="233"/>
      <c r="J828" s="234">
        <f>ROUND(I828*H828,2)</f>
        <v>0</v>
      </c>
      <c r="K828" s="235"/>
      <c r="L828" s="44"/>
      <c r="M828" s="236" t="s">
        <v>1</v>
      </c>
      <c r="N828" s="237" t="s">
        <v>39</v>
      </c>
      <c r="O828" s="91"/>
      <c r="P828" s="238">
        <f>O828*H828</f>
        <v>0</v>
      </c>
      <c r="Q828" s="238">
        <v>0.00019</v>
      </c>
      <c r="R828" s="238">
        <f>Q828*H828</f>
        <v>0.005567000000000001</v>
      </c>
      <c r="S828" s="238">
        <v>0</v>
      </c>
      <c r="T828" s="239">
        <f>S828*H828</f>
        <v>0</v>
      </c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R828" s="240" t="s">
        <v>310</v>
      </c>
      <c r="AT828" s="240" t="s">
        <v>213</v>
      </c>
      <c r="AU828" s="240" t="s">
        <v>84</v>
      </c>
      <c r="AY828" s="17" t="s">
        <v>211</v>
      </c>
      <c r="BE828" s="241">
        <f>IF(N828="základní",J828,0)</f>
        <v>0</v>
      </c>
      <c r="BF828" s="241">
        <f>IF(N828="snížená",J828,0)</f>
        <v>0</v>
      </c>
      <c r="BG828" s="241">
        <f>IF(N828="zákl. přenesená",J828,0)</f>
        <v>0</v>
      </c>
      <c r="BH828" s="241">
        <f>IF(N828="sníž. přenesená",J828,0)</f>
        <v>0</v>
      </c>
      <c r="BI828" s="241">
        <f>IF(N828="nulová",J828,0)</f>
        <v>0</v>
      </c>
      <c r="BJ828" s="17" t="s">
        <v>82</v>
      </c>
      <c r="BK828" s="241">
        <f>ROUND(I828*H828,2)</f>
        <v>0</v>
      </c>
      <c r="BL828" s="17" t="s">
        <v>310</v>
      </c>
      <c r="BM828" s="240" t="s">
        <v>866</v>
      </c>
    </row>
    <row r="829" spans="1:51" s="14" customFormat="1" ht="12">
      <c r="A829" s="14"/>
      <c r="B829" s="258"/>
      <c r="C829" s="259"/>
      <c r="D829" s="249" t="s">
        <v>221</v>
      </c>
      <c r="E829" s="260" t="s">
        <v>1</v>
      </c>
      <c r="F829" s="261" t="s">
        <v>867</v>
      </c>
      <c r="G829" s="259"/>
      <c r="H829" s="262">
        <v>29.3</v>
      </c>
      <c r="I829" s="263"/>
      <c r="J829" s="259"/>
      <c r="K829" s="259"/>
      <c r="L829" s="264"/>
      <c r="M829" s="265"/>
      <c r="N829" s="266"/>
      <c r="O829" s="266"/>
      <c r="P829" s="266"/>
      <c r="Q829" s="266"/>
      <c r="R829" s="266"/>
      <c r="S829" s="266"/>
      <c r="T829" s="267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68" t="s">
        <v>221</v>
      </c>
      <c r="AU829" s="268" t="s">
        <v>84</v>
      </c>
      <c r="AV829" s="14" t="s">
        <v>84</v>
      </c>
      <c r="AW829" s="14" t="s">
        <v>31</v>
      </c>
      <c r="AX829" s="14" t="s">
        <v>74</v>
      </c>
      <c r="AY829" s="268" t="s">
        <v>211</v>
      </c>
    </row>
    <row r="830" spans="1:51" s="15" customFormat="1" ht="12">
      <c r="A830" s="15"/>
      <c r="B830" s="269"/>
      <c r="C830" s="270"/>
      <c r="D830" s="249" t="s">
        <v>221</v>
      </c>
      <c r="E830" s="271" t="s">
        <v>1</v>
      </c>
      <c r="F830" s="272" t="s">
        <v>225</v>
      </c>
      <c r="G830" s="270"/>
      <c r="H830" s="273">
        <v>29.3</v>
      </c>
      <c r="I830" s="274"/>
      <c r="J830" s="270"/>
      <c r="K830" s="270"/>
      <c r="L830" s="275"/>
      <c r="M830" s="276"/>
      <c r="N830" s="277"/>
      <c r="O830" s="277"/>
      <c r="P830" s="277"/>
      <c r="Q830" s="277"/>
      <c r="R830" s="277"/>
      <c r="S830" s="277"/>
      <c r="T830" s="278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T830" s="279" t="s">
        <v>221</v>
      </c>
      <c r="AU830" s="279" t="s">
        <v>84</v>
      </c>
      <c r="AV830" s="15" t="s">
        <v>217</v>
      </c>
      <c r="AW830" s="15" t="s">
        <v>31</v>
      </c>
      <c r="AX830" s="15" t="s">
        <v>82</v>
      </c>
      <c r="AY830" s="279" t="s">
        <v>211</v>
      </c>
    </row>
    <row r="831" spans="1:65" s="2" customFormat="1" ht="21.75" customHeight="1">
      <c r="A831" s="38"/>
      <c r="B831" s="39"/>
      <c r="C831" s="228" t="s">
        <v>868</v>
      </c>
      <c r="D831" s="228" t="s">
        <v>213</v>
      </c>
      <c r="E831" s="229" t="s">
        <v>869</v>
      </c>
      <c r="F831" s="230" t="s">
        <v>870</v>
      </c>
      <c r="G831" s="231" t="s">
        <v>313</v>
      </c>
      <c r="H831" s="232">
        <v>3</v>
      </c>
      <c r="I831" s="233"/>
      <c r="J831" s="234">
        <f>ROUND(I831*H831,2)</f>
        <v>0</v>
      </c>
      <c r="K831" s="235"/>
      <c r="L831" s="44"/>
      <c r="M831" s="236" t="s">
        <v>1</v>
      </c>
      <c r="N831" s="237" t="s">
        <v>39</v>
      </c>
      <c r="O831" s="91"/>
      <c r="P831" s="238">
        <f>O831*H831</f>
        <v>0</v>
      </c>
      <c r="Q831" s="238">
        <v>1E-05</v>
      </c>
      <c r="R831" s="238">
        <f>Q831*H831</f>
        <v>3.0000000000000004E-05</v>
      </c>
      <c r="S831" s="238">
        <v>0</v>
      </c>
      <c r="T831" s="239">
        <f>S831*H831</f>
        <v>0</v>
      </c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R831" s="240" t="s">
        <v>310</v>
      </c>
      <c r="AT831" s="240" t="s">
        <v>213</v>
      </c>
      <c r="AU831" s="240" t="s">
        <v>84</v>
      </c>
      <c r="AY831" s="17" t="s">
        <v>211</v>
      </c>
      <c r="BE831" s="241">
        <f>IF(N831="základní",J831,0)</f>
        <v>0</v>
      </c>
      <c r="BF831" s="241">
        <f>IF(N831="snížená",J831,0)</f>
        <v>0</v>
      </c>
      <c r="BG831" s="241">
        <f>IF(N831="zákl. přenesená",J831,0)</f>
        <v>0</v>
      </c>
      <c r="BH831" s="241">
        <f>IF(N831="sníž. přenesená",J831,0)</f>
        <v>0</v>
      </c>
      <c r="BI831" s="241">
        <f>IF(N831="nulová",J831,0)</f>
        <v>0</v>
      </c>
      <c r="BJ831" s="17" t="s">
        <v>82</v>
      </c>
      <c r="BK831" s="241">
        <f>ROUND(I831*H831,2)</f>
        <v>0</v>
      </c>
      <c r="BL831" s="17" t="s">
        <v>310</v>
      </c>
      <c r="BM831" s="240" t="s">
        <v>871</v>
      </c>
    </row>
    <row r="832" spans="1:65" s="2" customFormat="1" ht="24.15" customHeight="1">
      <c r="A832" s="38"/>
      <c r="B832" s="39"/>
      <c r="C832" s="228" t="s">
        <v>872</v>
      </c>
      <c r="D832" s="228" t="s">
        <v>213</v>
      </c>
      <c r="E832" s="229" t="s">
        <v>873</v>
      </c>
      <c r="F832" s="230" t="s">
        <v>874</v>
      </c>
      <c r="G832" s="231" t="s">
        <v>875</v>
      </c>
      <c r="H832" s="232">
        <v>1</v>
      </c>
      <c r="I832" s="233"/>
      <c r="J832" s="234">
        <f>ROUND(I832*H832,2)</f>
        <v>0</v>
      </c>
      <c r="K832" s="235"/>
      <c r="L832" s="44"/>
      <c r="M832" s="236" t="s">
        <v>1</v>
      </c>
      <c r="N832" s="237" t="s">
        <v>39</v>
      </c>
      <c r="O832" s="91"/>
      <c r="P832" s="238">
        <f>O832*H832</f>
        <v>0</v>
      </c>
      <c r="Q832" s="238">
        <v>0</v>
      </c>
      <c r="R832" s="238">
        <f>Q832*H832</f>
        <v>0</v>
      </c>
      <c r="S832" s="238">
        <v>0</v>
      </c>
      <c r="T832" s="239">
        <f>S832*H832</f>
        <v>0</v>
      </c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R832" s="240" t="s">
        <v>310</v>
      </c>
      <c r="AT832" s="240" t="s">
        <v>213</v>
      </c>
      <c r="AU832" s="240" t="s">
        <v>84</v>
      </c>
      <c r="AY832" s="17" t="s">
        <v>211</v>
      </c>
      <c r="BE832" s="241">
        <f>IF(N832="základní",J832,0)</f>
        <v>0</v>
      </c>
      <c r="BF832" s="241">
        <f>IF(N832="snížená",J832,0)</f>
        <v>0</v>
      </c>
      <c r="BG832" s="241">
        <f>IF(N832="zákl. přenesená",J832,0)</f>
        <v>0</v>
      </c>
      <c r="BH832" s="241">
        <f>IF(N832="sníž. přenesená",J832,0)</f>
        <v>0</v>
      </c>
      <c r="BI832" s="241">
        <f>IF(N832="nulová",J832,0)</f>
        <v>0</v>
      </c>
      <c r="BJ832" s="17" t="s">
        <v>82</v>
      </c>
      <c r="BK832" s="241">
        <f>ROUND(I832*H832,2)</f>
        <v>0</v>
      </c>
      <c r="BL832" s="17" t="s">
        <v>310</v>
      </c>
      <c r="BM832" s="240" t="s">
        <v>876</v>
      </c>
    </row>
    <row r="833" spans="1:51" s="14" customFormat="1" ht="12">
      <c r="A833" s="14"/>
      <c r="B833" s="258"/>
      <c r="C833" s="259"/>
      <c r="D833" s="249" t="s">
        <v>221</v>
      </c>
      <c r="E833" s="260" t="s">
        <v>1</v>
      </c>
      <c r="F833" s="261" t="s">
        <v>82</v>
      </c>
      <c r="G833" s="259"/>
      <c r="H833" s="262">
        <v>1</v>
      </c>
      <c r="I833" s="263"/>
      <c r="J833" s="259"/>
      <c r="K833" s="259"/>
      <c r="L833" s="264"/>
      <c r="M833" s="265"/>
      <c r="N833" s="266"/>
      <c r="O833" s="266"/>
      <c r="P833" s="266"/>
      <c r="Q833" s="266"/>
      <c r="R833" s="266"/>
      <c r="S833" s="266"/>
      <c r="T833" s="267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68" t="s">
        <v>221</v>
      </c>
      <c r="AU833" s="268" t="s">
        <v>84</v>
      </c>
      <c r="AV833" s="14" t="s">
        <v>84</v>
      </c>
      <c r="AW833" s="14" t="s">
        <v>31</v>
      </c>
      <c r="AX833" s="14" t="s">
        <v>74</v>
      </c>
      <c r="AY833" s="268" t="s">
        <v>211</v>
      </c>
    </row>
    <row r="834" spans="1:51" s="15" customFormat="1" ht="12">
      <c r="A834" s="15"/>
      <c r="B834" s="269"/>
      <c r="C834" s="270"/>
      <c r="D834" s="249" t="s">
        <v>221</v>
      </c>
      <c r="E834" s="271" t="s">
        <v>1</v>
      </c>
      <c r="F834" s="272" t="s">
        <v>225</v>
      </c>
      <c r="G834" s="270"/>
      <c r="H834" s="273">
        <v>1</v>
      </c>
      <c r="I834" s="274"/>
      <c r="J834" s="270"/>
      <c r="K834" s="270"/>
      <c r="L834" s="275"/>
      <c r="M834" s="276"/>
      <c r="N834" s="277"/>
      <c r="O834" s="277"/>
      <c r="P834" s="277"/>
      <c r="Q834" s="277"/>
      <c r="R834" s="277"/>
      <c r="S834" s="277"/>
      <c r="T834" s="278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T834" s="279" t="s">
        <v>221</v>
      </c>
      <c r="AU834" s="279" t="s">
        <v>84</v>
      </c>
      <c r="AV834" s="15" t="s">
        <v>217</v>
      </c>
      <c r="AW834" s="15" t="s">
        <v>31</v>
      </c>
      <c r="AX834" s="15" t="s">
        <v>82</v>
      </c>
      <c r="AY834" s="279" t="s">
        <v>211</v>
      </c>
    </row>
    <row r="835" spans="1:65" s="2" customFormat="1" ht="49.05" customHeight="1">
      <c r="A835" s="38"/>
      <c r="B835" s="39"/>
      <c r="C835" s="228" t="s">
        <v>877</v>
      </c>
      <c r="D835" s="228" t="s">
        <v>213</v>
      </c>
      <c r="E835" s="229" t="s">
        <v>878</v>
      </c>
      <c r="F835" s="230" t="s">
        <v>879</v>
      </c>
      <c r="G835" s="231" t="s">
        <v>274</v>
      </c>
      <c r="H835" s="232">
        <v>20</v>
      </c>
      <c r="I835" s="233"/>
      <c r="J835" s="234">
        <f>ROUND(I835*H835,2)</f>
        <v>0</v>
      </c>
      <c r="K835" s="235"/>
      <c r="L835" s="44"/>
      <c r="M835" s="236" t="s">
        <v>1</v>
      </c>
      <c r="N835" s="237" t="s">
        <v>39</v>
      </c>
      <c r="O835" s="91"/>
      <c r="P835" s="238">
        <f>O835*H835</f>
        <v>0</v>
      </c>
      <c r="Q835" s="238">
        <v>0</v>
      </c>
      <c r="R835" s="238">
        <f>Q835*H835</f>
        <v>0</v>
      </c>
      <c r="S835" s="238">
        <v>0</v>
      </c>
      <c r="T835" s="239">
        <f>S835*H835</f>
        <v>0</v>
      </c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R835" s="240" t="s">
        <v>310</v>
      </c>
      <c r="AT835" s="240" t="s">
        <v>213</v>
      </c>
      <c r="AU835" s="240" t="s">
        <v>84</v>
      </c>
      <c r="AY835" s="17" t="s">
        <v>211</v>
      </c>
      <c r="BE835" s="241">
        <f>IF(N835="základní",J835,0)</f>
        <v>0</v>
      </c>
      <c r="BF835" s="241">
        <f>IF(N835="snížená",J835,0)</f>
        <v>0</v>
      </c>
      <c r="BG835" s="241">
        <f>IF(N835="zákl. přenesená",J835,0)</f>
        <v>0</v>
      </c>
      <c r="BH835" s="241">
        <f>IF(N835="sníž. přenesená",J835,0)</f>
        <v>0</v>
      </c>
      <c r="BI835" s="241">
        <f>IF(N835="nulová",J835,0)</f>
        <v>0</v>
      </c>
      <c r="BJ835" s="17" t="s">
        <v>82</v>
      </c>
      <c r="BK835" s="241">
        <f>ROUND(I835*H835,2)</f>
        <v>0</v>
      </c>
      <c r="BL835" s="17" t="s">
        <v>310</v>
      </c>
      <c r="BM835" s="240" t="s">
        <v>880</v>
      </c>
    </row>
    <row r="836" spans="1:51" s="14" customFormat="1" ht="12">
      <c r="A836" s="14"/>
      <c r="B836" s="258"/>
      <c r="C836" s="259"/>
      <c r="D836" s="249" t="s">
        <v>221</v>
      </c>
      <c r="E836" s="260" t="s">
        <v>1</v>
      </c>
      <c r="F836" s="261" t="s">
        <v>858</v>
      </c>
      <c r="G836" s="259"/>
      <c r="H836" s="262">
        <v>8</v>
      </c>
      <c r="I836" s="263"/>
      <c r="J836" s="259"/>
      <c r="K836" s="259"/>
      <c r="L836" s="264"/>
      <c r="M836" s="265"/>
      <c r="N836" s="266"/>
      <c r="O836" s="266"/>
      <c r="P836" s="266"/>
      <c r="Q836" s="266"/>
      <c r="R836" s="266"/>
      <c r="S836" s="266"/>
      <c r="T836" s="267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68" t="s">
        <v>221</v>
      </c>
      <c r="AU836" s="268" t="s">
        <v>84</v>
      </c>
      <c r="AV836" s="14" t="s">
        <v>84</v>
      </c>
      <c r="AW836" s="14" t="s">
        <v>31</v>
      </c>
      <c r="AX836" s="14" t="s">
        <v>74</v>
      </c>
      <c r="AY836" s="268" t="s">
        <v>211</v>
      </c>
    </row>
    <row r="837" spans="1:51" s="14" customFormat="1" ht="12">
      <c r="A837" s="14"/>
      <c r="B837" s="258"/>
      <c r="C837" s="259"/>
      <c r="D837" s="249" t="s">
        <v>221</v>
      </c>
      <c r="E837" s="260" t="s">
        <v>1</v>
      </c>
      <c r="F837" s="261" t="s">
        <v>747</v>
      </c>
      <c r="G837" s="259"/>
      <c r="H837" s="262">
        <v>6</v>
      </c>
      <c r="I837" s="263"/>
      <c r="J837" s="259"/>
      <c r="K837" s="259"/>
      <c r="L837" s="264"/>
      <c r="M837" s="265"/>
      <c r="N837" s="266"/>
      <c r="O837" s="266"/>
      <c r="P837" s="266"/>
      <c r="Q837" s="266"/>
      <c r="R837" s="266"/>
      <c r="S837" s="266"/>
      <c r="T837" s="267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68" t="s">
        <v>221</v>
      </c>
      <c r="AU837" s="268" t="s">
        <v>84</v>
      </c>
      <c r="AV837" s="14" t="s">
        <v>84</v>
      </c>
      <c r="AW837" s="14" t="s">
        <v>31</v>
      </c>
      <c r="AX837" s="14" t="s">
        <v>74</v>
      </c>
      <c r="AY837" s="268" t="s">
        <v>211</v>
      </c>
    </row>
    <row r="838" spans="1:51" s="14" customFormat="1" ht="12">
      <c r="A838" s="14"/>
      <c r="B838" s="258"/>
      <c r="C838" s="259"/>
      <c r="D838" s="249" t="s">
        <v>221</v>
      </c>
      <c r="E838" s="260" t="s">
        <v>1</v>
      </c>
      <c r="F838" s="261" t="s">
        <v>748</v>
      </c>
      <c r="G838" s="259"/>
      <c r="H838" s="262">
        <v>4</v>
      </c>
      <c r="I838" s="263"/>
      <c r="J838" s="259"/>
      <c r="K838" s="259"/>
      <c r="L838" s="264"/>
      <c r="M838" s="265"/>
      <c r="N838" s="266"/>
      <c r="O838" s="266"/>
      <c r="P838" s="266"/>
      <c r="Q838" s="266"/>
      <c r="R838" s="266"/>
      <c r="S838" s="266"/>
      <c r="T838" s="267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68" t="s">
        <v>221</v>
      </c>
      <c r="AU838" s="268" t="s">
        <v>84</v>
      </c>
      <c r="AV838" s="14" t="s">
        <v>84</v>
      </c>
      <c r="AW838" s="14" t="s">
        <v>31</v>
      </c>
      <c r="AX838" s="14" t="s">
        <v>74</v>
      </c>
      <c r="AY838" s="268" t="s">
        <v>211</v>
      </c>
    </row>
    <row r="839" spans="1:51" s="14" customFormat="1" ht="12">
      <c r="A839" s="14"/>
      <c r="B839" s="258"/>
      <c r="C839" s="259"/>
      <c r="D839" s="249" t="s">
        <v>221</v>
      </c>
      <c r="E839" s="260" t="s">
        <v>1</v>
      </c>
      <c r="F839" s="261" t="s">
        <v>881</v>
      </c>
      <c r="G839" s="259"/>
      <c r="H839" s="262">
        <v>2</v>
      </c>
      <c r="I839" s="263"/>
      <c r="J839" s="259"/>
      <c r="K839" s="259"/>
      <c r="L839" s="264"/>
      <c r="M839" s="265"/>
      <c r="N839" s="266"/>
      <c r="O839" s="266"/>
      <c r="P839" s="266"/>
      <c r="Q839" s="266"/>
      <c r="R839" s="266"/>
      <c r="S839" s="266"/>
      <c r="T839" s="267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68" t="s">
        <v>221</v>
      </c>
      <c r="AU839" s="268" t="s">
        <v>84</v>
      </c>
      <c r="AV839" s="14" t="s">
        <v>84</v>
      </c>
      <c r="AW839" s="14" t="s">
        <v>31</v>
      </c>
      <c r="AX839" s="14" t="s">
        <v>74</v>
      </c>
      <c r="AY839" s="268" t="s">
        <v>211</v>
      </c>
    </row>
    <row r="840" spans="1:51" s="15" customFormat="1" ht="12">
      <c r="A840" s="15"/>
      <c r="B840" s="269"/>
      <c r="C840" s="270"/>
      <c r="D840" s="249" t="s">
        <v>221</v>
      </c>
      <c r="E840" s="271" t="s">
        <v>1</v>
      </c>
      <c r="F840" s="272" t="s">
        <v>225</v>
      </c>
      <c r="G840" s="270"/>
      <c r="H840" s="273">
        <v>20</v>
      </c>
      <c r="I840" s="274"/>
      <c r="J840" s="270"/>
      <c r="K840" s="270"/>
      <c r="L840" s="275"/>
      <c r="M840" s="276"/>
      <c r="N840" s="277"/>
      <c r="O840" s="277"/>
      <c r="P840" s="277"/>
      <c r="Q840" s="277"/>
      <c r="R840" s="277"/>
      <c r="S840" s="277"/>
      <c r="T840" s="278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79" t="s">
        <v>221</v>
      </c>
      <c r="AU840" s="279" t="s">
        <v>84</v>
      </c>
      <c r="AV840" s="15" t="s">
        <v>217</v>
      </c>
      <c r="AW840" s="15" t="s">
        <v>31</v>
      </c>
      <c r="AX840" s="15" t="s">
        <v>82</v>
      </c>
      <c r="AY840" s="279" t="s">
        <v>211</v>
      </c>
    </row>
    <row r="841" spans="1:65" s="2" customFormat="1" ht="49.05" customHeight="1">
      <c r="A841" s="38"/>
      <c r="B841" s="39"/>
      <c r="C841" s="228" t="s">
        <v>882</v>
      </c>
      <c r="D841" s="228" t="s">
        <v>213</v>
      </c>
      <c r="E841" s="229" t="s">
        <v>883</v>
      </c>
      <c r="F841" s="230" t="s">
        <v>884</v>
      </c>
      <c r="G841" s="231" t="s">
        <v>274</v>
      </c>
      <c r="H841" s="232">
        <v>20</v>
      </c>
      <c r="I841" s="233"/>
      <c r="J841" s="234">
        <f>ROUND(I841*H841,2)</f>
        <v>0</v>
      </c>
      <c r="K841" s="235"/>
      <c r="L841" s="44"/>
      <c r="M841" s="236" t="s">
        <v>1</v>
      </c>
      <c r="N841" s="237" t="s">
        <v>39</v>
      </c>
      <c r="O841" s="91"/>
      <c r="P841" s="238">
        <f>O841*H841</f>
        <v>0</v>
      </c>
      <c r="Q841" s="238">
        <v>0</v>
      </c>
      <c r="R841" s="238">
        <f>Q841*H841</f>
        <v>0</v>
      </c>
      <c r="S841" s="238">
        <v>0</v>
      </c>
      <c r="T841" s="239">
        <f>S841*H841</f>
        <v>0</v>
      </c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R841" s="240" t="s">
        <v>310</v>
      </c>
      <c r="AT841" s="240" t="s">
        <v>213</v>
      </c>
      <c r="AU841" s="240" t="s">
        <v>84</v>
      </c>
      <c r="AY841" s="17" t="s">
        <v>211</v>
      </c>
      <c r="BE841" s="241">
        <f>IF(N841="základní",J841,0)</f>
        <v>0</v>
      </c>
      <c r="BF841" s="241">
        <f>IF(N841="snížená",J841,0)</f>
        <v>0</v>
      </c>
      <c r="BG841" s="241">
        <f>IF(N841="zákl. přenesená",J841,0)</f>
        <v>0</v>
      </c>
      <c r="BH841" s="241">
        <f>IF(N841="sníž. přenesená",J841,0)</f>
        <v>0</v>
      </c>
      <c r="BI841" s="241">
        <f>IF(N841="nulová",J841,0)</f>
        <v>0</v>
      </c>
      <c r="BJ841" s="17" t="s">
        <v>82</v>
      </c>
      <c r="BK841" s="241">
        <f>ROUND(I841*H841,2)</f>
        <v>0</v>
      </c>
      <c r="BL841" s="17" t="s">
        <v>310</v>
      </c>
      <c r="BM841" s="240" t="s">
        <v>885</v>
      </c>
    </row>
    <row r="842" spans="1:51" s="14" customFormat="1" ht="12">
      <c r="A842" s="14"/>
      <c r="B842" s="258"/>
      <c r="C842" s="259"/>
      <c r="D842" s="249" t="s">
        <v>221</v>
      </c>
      <c r="E842" s="260" t="s">
        <v>1</v>
      </c>
      <c r="F842" s="261" t="s">
        <v>858</v>
      </c>
      <c r="G842" s="259"/>
      <c r="H842" s="262">
        <v>8</v>
      </c>
      <c r="I842" s="263"/>
      <c r="J842" s="259"/>
      <c r="K842" s="259"/>
      <c r="L842" s="264"/>
      <c r="M842" s="265"/>
      <c r="N842" s="266"/>
      <c r="O842" s="266"/>
      <c r="P842" s="266"/>
      <c r="Q842" s="266"/>
      <c r="R842" s="266"/>
      <c r="S842" s="266"/>
      <c r="T842" s="267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68" t="s">
        <v>221</v>
      </c>
      <c r="AU842" s="268" t="s">
        <v>84</v>
      </c>
      <c r="AV842" s="14" t="s">
        <v>84</v>
      </c>
      <c r="AW842" s="14" t="s">
        <v>31</v>
      </c>
      <c r="AX842" s="14" t="s">
        <v>74</v>
      </c>
      <c r="AY842" s="268" t="s">
        <v>211</v>
      </c>
    </row>
    <row r="843" spans="1:51" s="14" customFormat="1" ht="12">
      <c r="A843" s="14"/>
      <c r="B843" s="258"/>
      <c r="C843" s="259"/>
      <c r="D843" s="249" t="s">
        <v>221</v>
      </c>
      <c r="E843" s="260" t="s">
        <v>1</v>
      </c>
      <c r="F843" s="261" t="s">
        <v>747</v>
      </c>
      <c r="G843" s="259"/>
      <c r="H843" s="262">
        <v>6</v>
      </c>
      <c r="I843" s="263"/>
      <c r="J843" s="259"/>
      <c r="K843" s="259"/>
      <c r="L843" s="264"/>
      <c r="M843" s="265"/>
      <c r="N843" s="266"/>
      <c r="O843" s="266"/>
      <c r="P843" s="266"/>
      <c r="Q843" s="266"/>
      <c r="R843" s="266"/>
      <c r="S843" s="266"/>
      <c r="T843" s="267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68" t="s">
        <v>221</v>
      </c>
      <c r="AU843" s="268" t="s">
        <v>84</v>
      </c>
      <c r="AV843" s="14" t="s">
        <v>84</v>
      </c>
      <c r="AW843" s="14" t="s">
        <v>31</v>
      </c>
      <c r="AX843" s="14" t="s">
        <v>74</v>
      </c>
      <c r="AY843" s="268" t="s">
        <v>211</v>
      </c>
    </row>
    <row r="844" spans="1:51" s="14" customFormat="1" ht="12">
      <c r="A844" s="14"/>
      <c r="B844" s="258"/>
      <c r="C844" s="259"/>
      <c r="D844" s="249" t="s">
        <v>221</v>
      </c>
      <c r="E844" s="260" t="s">
        <v>1</v>
      </c>
      <c r="F844" s="261" t="s">
        <v>748</v>
      </c>
      <c r="G844" s="259"/>
      <c r="H844" s="262">
        <v>4</v>
      </c>
      <c r="I844" s="263"/>
      <c r="J844" s="259"/>
      <c r="K844" s="259"/>
      <c r="L844" s="264"/>
      <c r="M844" s="265"/>
      <c r="N844" s="266"/>
      <c r="O844" s="266"/>
      <c r="P844" s="266"/>
      <c r="Q844" s="266"/>
      <c r="R844" s="266"/>
      <c r="S844" s="266"/>
      <c r="T844" s="267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68" t="s">
        <v>221</v>
      </c>
      <c r="AU844" s="268" t="s">
        <v>84</v>
      </c>
      <c r="AV844" s="14" t="s">
        <v>84</v>
      </c>
      <c r="AW844" s="14" t="s">
        <v>31</v>
      </c>
      <c r="AX844" s="14" t="s">
        <v>74</v>
      </c>
      <c r="AY844" s="268" t="s">
        <v>211</v>
      </c>
    </row>
    <row r="845" spans="1:51" s="14" customFormat="1" ht="12">
      <c r="A845" s="14"/>
      <c r="B845" s="258"/>
      <c r="C845" s="259"/>
      <c r="D845" s="249" t="s">
        <v>221</v>
      </c>
      <c r="E845" s="260" t="s">
        <v>1</v>
      </c>
      <c r="F845" s="261" t="s">
        <v>881</v>
      </c>
      <c r="G845" s="259"/>
      <c r="H845" s="262">
        <v>2</v>
      </c>
      <c r="I845" s="263"/>
      <c r="J845" s="259"/>
      <c r="K845" s="259"/>
      <c r="L845" s="264"/>
      <c r="M845" s="265"/>
      <c r="N845" s="266"/>
      <c r="O845" s="266"/>
      <c r="P845" s="266"/>
      <c r="Q845" s="266"/>
      <c r="R845" s="266"/>
      <c r="S845" s="266"/>
      <c r="T845" s="267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68" t="s">
        <v>221</v>
      </c>
      <c r="AU845" s="268" t="s">
        <v>84</v>
      </c>
      <c r="AV845" s="14" t="s">
        <v>84</v>
      </c>
      <c r="AW845" s="14" t="s">
        <v>31</v>
      </c>
      <c r="AX845" s="14" t="s">
        <v>74</v>
      </c>
      <c r="AY845" s="268" t="s">
        <v>211</v>
      </c>
    </row>
    <row r="846" spans="1:51" s="15" customFormat="1" ht="12">
      <c r="A846" s="15"/>
      <c r="B846" s="269"/>
      <c r="C846" s="270"/>
      <c r="D846" s="249" t="s">
        <v>221</v>
      </c>
      <c r="E846" s="271" t="s">
        <v>1</v>
      </c>
      <c r="F846" s="272" t="s">
        <v>225</v>
      </c>
      <c r="G846" s="270"/>
      <c r="H846" s="273">
        <v>20</v>
      </c>
      <c r="I846" s="274"/>
      <c r="J846" s="270"/>
      <c r="K846" s="270"/>
      <c r="L846" s="275"/>
      <c r="M846" s="276"/>
      <c r="N846" s="277"/>
      <c r="O846" s="277"/>
      <c r="P846" s="277"/>
      <c r="Q846" s="277"/>
      <c r="R846" s="277"/>
      <c r="S846" s="277"/>
      <c r="T846" s="278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T846" s="279" t="s">
        <v>221</v>
      </c>
      <c r="AU846" s="279" t="s">
        <v>84</v>
      </c>
      <c r="AV846" s="15" t="s">
        <v>217</v>
      </c>
      <c r="AW846" s="15" t="s">
        <v>31</v>
      </c>
      <c r="AX846" s="15" t="s">
        <v>82</v>
      </c>
      <c r="AY846" s="279" t="s">
        <v>211</v>
      </c>
    </row>
    <row r="847" spans="1:65" s="2" customFormat="1" ht="24.15" customHeight="1">
      <c r="A847" s="38"/>
      <c r="B847" s="39"/>
      <c r="C847" s="228" t="s">
        <v>886</v>
      </c>
      <c r="D847" s="228" t="s">
        <v>213</v>
      </c>
      <c r="E847" s="229" t="s">
        <v>887</v>
      </c>
      <c r="F847" s="230" t="s">
        <v>888</v>
      </c>
      <c r="G847" s="231" t="s">
        <v>738</v>
      </c>
      <c r="H847" s="291"/>
      <c r="I847" s="233"/>
      <c r="J847" s="234">
        <f>ROUND(I847*H847,2)</f>
        <v>0</v>
      </c>
      <c r="K847" s="235"/>
      <c r="L847" s="44"/>
      <c r="M847" s="236" t="s">
        <v>1</v>
      </c>
      <c r="N847" s="237" t="s">
        <v>39</v>
      </c>
      <c r="O847" s="91"/>
      <c r="P847" s="238">
        <f>O847*H847</f>
        <v>0</v>
      </c>
      <c r="Q847" s="238">
        <v>0</v>
      </c>
      <c r="R847" s="238">
        <f>Q847*H847</f>
        <v>0</v>
      </c>
      <c r="S847" s="238">
        <v>0</v>
      </c>
      <c r="T847" s="239">
        <f>S847*H847</f>
        <v>0</v>
      </c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R847" s="240" t="s">
        <v>310</v>
      </c>
      <c r="AT847" s="240" t="s">
        <v>213</v>
      </c>
      <c r="AU847" s="240" t="s">
        <v>84</v>
      </c>
      <c r="AY847" s="17" t="s">
        <v>211</v>
      </c>
      <c r="BE847" s="241">
        <f>IF(N847="základní",J847,0)</f>
        <v>0</v>
      </c>
      <c r="BF847" s="241">
        <f>IF(N847="snížená",J847,0)</f>
        <v>0</v>
      </c>
      <c r="BG847" s="241">
        <f>IF(N847="zákl. přenesená",J847,0)</f>
        <v>0</v>
      </c>
      <c r="BH847" s="241">
        <f>IF(N847="sníž. přenesená",J847,0)</f>
        <v>0</v>
      </c>
      <c r="BI847" s="241">
        <f>IF(N847="nulová",J847,0)</f>
        <v>0</v>
      </c>
      <c r="BJ847" s="17" t="s">
        <v>82</v>
      </c>
      <c r="BK847" s="241">
        <f>ROUND(I847*H847,2)</f>
        <v>0</v>
      </c>
      <c r="BL847" s="17" t="s">
        <v>310</v>
      </c>
      <c r="BM847" s="240" t="s">
        <v>889</v>
      </c>
    </row>
    <row r="848" spans="1:63" s="12" customFormat="1" ht="22.8" customHeight="1">
      <c r="A848" s="12"/>
      <c r="B848" s="212"/>
      <c r="C848" s="213"/>
      <c r="D848" s="214" t="s">
        <v>73</v>
      </c>
      <c r="E848" s="226" t="s">
        <v>890</v>
      </c>
      <c r="F848" s="226" t="s">
        <v>891</v>
      </c>
      <c r="G848" s="213"/>
      <c r="H848" s="213"/>
      <c r="I848" s="216"/>
      <c r="J848" s="227">
        <f>BK848</f>
        <v>0</v>
      </c>
      <c r="K848" s="213"/>
      <c r="L848" s="218"/>
      <c r="M848" s="219"/>
      <c r="N848" s="220"/>
      <c r="O848" s="220"/>
      <c r="P848" s="221">
        <f>SUM(P849:P951)</f>
        <v>0</v>
      </c>
      <c r="Q848" s="220"/>
      <c r="R848" s="221">
        <f>SUM(R849:R951)</f>
        <v>0.7729199999999999</v>
      </c>
      <c r="S848" s="220"/>
      <c r="T848" s="222">
        <f>SUM(T849:T951)</f>
        <v>1.09572</v>
      </c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R848" s="223" t="s">
        <v>84</v>
      </c>
      <c r="AT848" s="224" t="s">
        <v>73</v>
      </c>
      <c r="AU848" s="224" t="s">
        <v>82</v>
      </c>
      <c r="AY848" s="223" t="s">
        <v>211</v>
      </c>
      <c r="BK848" s="225">
        <f>SUM(BK849:BK951)</f>
        <v>0</v>
      </c>
    </row>
    <row r="849" spans="1:65" s="2" customFormat="1" ht="16.5" customHeight="1">
      <c r="A849" s="38"/>
      <c r="B849" s="39"/>
      <c r="C849" s="228" t="s">
        <v>892</v>
      </c>
      <c r="D849" s="228" t="s">
        <v>213</v>
      </c>
      <c r="E849" s="229" t="s">
        <v>893</v>
      </c>
      <c r="F849" s="230" t="s">
        <v>894</v>
      </c>
      <c r="G849" s="231" t="s">
        <v>895</v>
      </c>
      <c r="H849" s="232">
        <v>14</v>
      </c>
      <c r="I849" s="233"/>
      <c r="J849" s="234">
        <f>ROUND(I849*H849,2)</f>
        <v>0</v>
      </c>
      <c r="K849" s="235"/>
      <c r="L849" s="44"/>
      <c r="M849" s="236" t="s">
        <v>1</v>
      </c>
      <c r="N849" s="237" t="s">
        <v>39</v>
      </c>
      <c r="O849" s="91"/>
      <c r="P849" s="238">
        <f>O849*H849</f>
        <v>0</v>
      </c>
      <c r="Q849" s="238">
        <v>0</v>
      </c>
      <c r="R849" s="238">
        <f>Q849*H849</f>
        <v>0</v>
      </c>
      <c r="S849" s="238">
        <v>0.01933</v>
      </c>
      <c r="T849" s="239">
        <f>S849*H849</f>
        <v>0.27061999999999997</v>
      </c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R849" s="240" t="s">
        <v>310</v>
      </c>
      <c r="AT849" s="240" t="s">
        <v>213</v>
      </c>
      <c r="AU849" s="240" t="s">
        <v>84</v>
      </c>
      <c r="AY849" s="17" t="s">
        <v>211</v>
      </c>
      <c r="BE849" s="241">
        <f>IF(N849="základní",J849,0)</f>
        <v>0</v>
      </c>
      <c r="BF849" s="241">
        <f>IF(N849="snížená",J849,0)</f>
        <v>0</v>
      </c>
      <c r="BG849" s="241">
        <f>IF(N849="zákl. přenesená",J849,0)</f>
        <v>0</v>
      </c>
      <c r="BH849" s="241">
        <f>IF(N849="sníž. přenesená",J849,0)</f>
        <v>0</v>
      </c>
      <c r="BI849" s="241">
        <f>IF(N849="nulová",J849,0)</f>
        <v>0</v>
      </c>
      <c r="BJ849" s="17" t="s">
        <v>82</v>
      </c>
      <c r="BK849" s="241">
        <f>ROUND(I849*H849,2)</f>
        <v>0</v>
      </c>
      <c r="BL849" s="17" t="s">
        <v>310</v>
      </c>
      <c r="BM849" s="240" t="s">
        <v>896</v>
      </c>
    </row>
    <row r="850" spans="1:51" s="14" customFormat="1" ht="12">
      <c r="A850" s="14"/>
      <c r="B850" s="258"/>
      <c r="C850" s="259"/>
      <c r="D850" s="249" t="s">
        <v>221</v>
      </c>
      <c r="E850" s="260" t="s">
        <v>1</v>
      </c>
      <c r="F850" s="261" t="s">
        <v>897</v>
      </c>
      <c r="G850" s="259"/>
      <c r="H850" s="262">
        <v>2</v>
      </c>
      <c r="I850" s="263"/>
      <c r="J850" s="259"/>
      <c r="K850" s="259"/>
      <c r="L850" s="264"/>
      <c r="M850" s="265"/>
      <c r="N850" s="266"/>
      <c r="O850" s="266"/>
      <c r="P850" s="266"/>
      <c r="Q850" s="266"/>
      <c r="R850" s="266"/>
      <c r="S850" s="266"/>
      <c r="T850" s="267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68" t="s">
        <v>221</v>
      </c>
      <c r="AU850" s="268" t="s">
        <v>84</v>
      </c>
      <c r="AV850" s="14" t="s">
        <v>84</v>
      </c>
      <c r="AW850" s="14" t="s">
        <v>31</v>
      </c>
      <c r="AX850" s="14" t="s">
        <v>74</v>
      </c>
      <c r="AY850" s="268" t="s">
        <v>211</v>
      </c>
    </row>
    <row r="851" spans="1:51" s="14" customFormat="1" ht="12">
      <c r="A851" s="14"/>
      <c r="B851" s="258"/>
      <c r="C851" s="259"/>
      <c r="D851" s="249" t="s">
        <v>221</v>
      </c>
      <c r="E851" s="260" t="s">
        <v>1</v>
      </c>
      <c r="F851" s="261" t="s">
        <v>898</v>
      </c>
      <c r="G851" s="259"/>
      <c r="H851" s="262">
        <v>6</v>
      </c>
      <c r="I851" s="263"/>
      <c r="J851" s="259"/>
      <c r="K851" s="259"/>
      <c r="L851" s="264"/>
      <c r="M851" s="265"/>
      <c r="N851" s="266"/>
      <c r="O851" s="266"/>
      <c r="P851" s="266"/>
      <c r="Q851" s="266"/>
      <c r="R851" s="266"/>
      <c r="S851" s="266"/>
      <c r="T851" s="267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8" t="s">
        <v>221</v>
      </c>
      <c r="AU851" s="268" t="s">
        <v>84</v>
      </c>
      <c r="AV851" s="14" t="s">
        <v>84</v>
      </c>
      <c r="AW851" s="14" t="s">
        <v>31</v>
      </c>
      <c r="AX851" s="14" t="s">
        <v>74</v>
      </c>
      <c r="AY851" s="268" t="s">
        <v>211</v>
      </c>
    </row>
    <row r="852" spans="1:51" s="14" customFormat="1" ht="12">
      <c r="A852" s="14"/>
      <c r="B852" s="258"/>
      <c r="C852" s="259"/>
      <c r="D852" s="249" t="s">
        <v>221</v>
      </c>
      <c r="E852" s="260" t="s">
        <v>1</v>
      </c>
      <c r="F852" s="261" t="s">
        <v>899</v>
      </c>
      <c r="G852" s="259"/>
      <c r="H852" s="262">
        <v>6</v>
      </c>
      <c r="I852" s="263"/>
      <c r="J852" s="259"/>
      <c r="K852" s="259"/>
      <c r="L852" s="264"/>
      <c r="M852" s="265"/>
      <c r="N852" s="266"/>
      <c r="O852" s="266"/>
      <c r="P852" s="266"/>
      <c r="Q852" s="266"/>
      <c r="R852" s="266"/>
      <c r="S852" s="266"/>
      <c r="T852" s="267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68" t="s">
        <v>221</v>
      </c>
      <c r="AU852" s="268" t="s">
        <v>84</v>
      </c>
      <c r="AV852" s="14" t="s">
        <v>84</v>
      </c>
      <c r="AW852" s="14" t="s">
        <v>31</v>
      </c>
      <c r="AX852" s="14" t="s">
        <v>74</v>
      </c>
      <c r="AY852" s="268" t="s">
        <v>211</v>
      </c>
    </row>
    <row r="853" spans="1:51" s="15" customFormat="1" ht="12">
      <c r="A853" s="15"/>
      <c r="B853" s="269"/>
      <c r="C853" s="270"/>
      <c r="D853" s="249" t="s">
        <v>221</v>
      </c>
      <c r="E853" s="271" t="s">
        <v>1</v>
      </c>
      <c r="F853" s="272" t="s">
        <v>225</v>
      </c>
      <c r="G853" s="270"/>
      <c r="H853" s="273">
        <v>14</v>
      </c>
      <c r="I853" s="274"/>
      <c r="J853" s="270"/>
      <c r="K853" s="270"/>
      <c r="L853" s="275"/>
      <c r="M853" s="276"/>
      <c r="N853" s="277"/>
      <c r="O853" s="277"/>
      <c r="P853" s="277"/>
      <c r="Q853" s="277"/>
      <c r="R853" s="277"/>
      <c r="S853" s="277"/>
      <c r="T853" s="278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T853" s="279" t="s">
        <v>221</v>
      </c>
      <c r="AU853" s="279" t="s">
        <v>84</v>
      </c>
      <c r="AV853" s="15" t="s">
        <v>217</v>
      </c>
      <c r="AW853" s="15" t="s">
        <v>31</v>
      </c>
      <c r="AX853" s="15" t="s">
        <v>82</v>
      </c>
      <c r="AY853" s="279" t="s">
        <v>211</v>
      </c>
    </row>
    <row r="854" spans="1:65" s="2" customFormat="1" ht="37.8" customHeight="1">
      <c r="A854" s="38"/>
      <c r="B854" s="39"/>
      <c r="C854" s="228" t="s">
        <v>900</v>
      </c>
      <c r="D854" s="228" t="s">
        <v>213</v>
      </c>
      <c r="E854" s="229" t="s">
        <v>901</v>
      </c>
      <c r="F854" s="230" t="s">
        <v>902</v>
      </c>
      <c r="G854" s="231" t="s">
        <v>895</v>
      </c>
      <c r="H854" s="232">
        <v>16</v>
      </c>
      <c r="I854" s="233"/>
      <c r="J854" s="234">
        <f>ROUND(I854*H854,2)</f>
        <v>0</v>
      </c>
      <c r="K854" s="235"/>
      <c r="L854" s="44"/>
      <c r="M854" s="236" t="s">
        <v>1</v>
      </c>
      <c r="N854" s="237" t="s">
        <v>39</v>
      </c>
      <c r="O854" s="91"/>
      <c r="P854" s="238">
        <f>O854*H854</f>
        <v>0</v>
      </c>
      <c r="Q854" s="238">
        <v>0.01692</v>
      </c>
      <c r="R854" s="238">
        <f>Q854*H854</f>
        <v>0.27072</v>
      </c>
      <c r="S854" s="238">
        <v>0</v>
      </c>
      <c r="T854" s="239">
        <f>S854*H854</f>
        <v>0</v>
      </c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R854" s="240" t="s">
        <v>310</v>
      </c>
      <c r="AT854" s="240" t="s">
        <v>213</v>
      </c>
      <c r="AU854" s="240" t="s">
        <v>84</v>
      </c>
      <c r="AY854" s="17" t="s">
        <v>211</v>
      </c>
      <c r="BE854" s="241">
        <f>IF(N854="základní",J854,0)</f>
        <v>0</v>
      </c>
      <c r="BF854" s="241">
        <f>IF(N854="snížená",J854,0)</f>
        <v>0</v>
      </c>
      <c r="BG854" s="241">
        <f>IF(N854="zákl. přenesená",J854,0)</f>
        <v>0</v>
      </c>
      <c r="BH854" s="241">
        <f>IF(N854="sníž. přenesená",J854,0)</f>
        <v>0</v>
      </c>
      <c r="BI854" s="241">
        <f>IF(N854="nulová",J854,0)</f>
        <v>0</v>
      </c>
      <c r="BJ854" s="17" t="s">
        <v>82</v>
      </c>
      <c r="BK854" s="241">
        <f>ROUND(I854*H854,2)</f>
        <v>0</v>
      </c>
      <c r="BL854" s="17" t="s">
        <v>310</v>
      </c>
      <c r="BM854" s="240" t="s">
        <v>903</v>
      </c>
    </row>
    <row r="855" spans="1:51" s="14" customFormat="1" ht="12">
      <c r="A855" s="14"/>
      <c r="B855" s="258"/>
      <c r="C855" s="259"/>
      <c r="D855" s="249" t="s">
        <v>221</v>
      </c>
      <c r="E855" s="260" t="s">
        <v>1</v>
      </c>
      <c r="F855" s="261" t="s">
        <v>904</v>
      </c>
      <c r="G855" s="259"/>
      <c r="H855" s="262">
        <v>4</v>
      </c>
      <c r="I855" s="263"/>
      <c r="J855" s="259"/>
      <c r="K855" s="259"/>
      <c r="L855" s="264"/>
      <c r="M855" s="265"/>
      <c r="N855" s="266"/>
      <c r="O855" s="266"/>
      <c r="P855" s="266"/>
      <c r="Q855" s="266"/>
      <c r="R855" s="266"/>
      <c r="S855" s="266"/>
      <c r="T855" s="267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68" t="s">
        <v>221</v>
      </c>
      <c r="AU855" s="268" t="s">
        <v>84</v>
      </c>
      <c r="AV855" s="14" t="s">
        <v>84</v>
      </c>
      <c r="AW855" s="14" t="s">
        <v>31</v>
      </c>
      <c r="AX855" s="14" t="s">
        <v>74</v>
      </c>
      <c r="AY855" s="268" t="s">
        <v>211</v>
      </c>
    </row>
    <row r="856" spans="1:51" s="14" customFormat="1" ht="12">
      <c r="A856" s="14"/>
      <c r="B856" s="258"/>
      <c r="C856" s="259"/>
      <c r="D856" s="249" t="s">
        <v>221</v>
      </c>
      <c r="E856" s="260" t="s">
        <v>1</v>
      </c>
      <c r="F856" s="261" t="s">
        <v>898</v>
      </c>
      <c r="G856" s="259"/>
      <c r="H856" s="262">
        <v>6</v>
      </c>
      <c r="I856" s="263"/>
      <c r="J856" s="259"/>
      <c r="K856" s="259"/>
      <c r="L856" s="264"/>
      <c r="M856" s="265"/>
      <c r="N856" s="266"/>
      <c r="O856" s="266"/>
      <c r="P856" s="266"/>
      <c r="Q856" s="266"/>
      <c r="R856" s="266"/>
      <c r="S856" s="266"/>
      <c r="T856" s="267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68" t="s">
        <v>221</v>
      </c>
      <c r="AU856" s="268" t="s">
        <v>84</v>
      </c>
      <c r="AV856" s="14" t="s">
        <v>84</v>
      </c>
      <c r="AW856" s="14" t="s">
        <v>31</v>
      </c>
      <c r="AX856" s="14" t="s">
        <v>74</v>
      </c>
      <c r="AY856" s="268" t="s">
        <v>211</v>
      </c>
    </row>
    <row r="857" spans="1:51" s="14" customFormat="1" ht="12">
      <c r="A857" s="14"/>
      <c r="B857" s="258"/>
      <c r="C857" s="259"/>
      <c r="D857" s="249" t="s">
        <v>221</v>
      </c>
      <c r="E857" s="260" t="s">
        <v>1</v>
      </c>
      <c r="F857" s="261" t="s">
        <v>899</v>
      </c>
      <c r="G857" s="259"/>
      <c r="H857" s="262">
        <v>6</v>
      </c>
      <c r="I857" s="263"/>
      <c r="J857" s="259"/>
      <c r="K857" s="259"/>
      <c r="L857" s="264"/>
      <c r="M857" s="265"/>
      <c r="N857" s="266"/>
      <c r="O857" s="266"/>
      <c r="P857" s="266"/>
      <c r="Q857" s="266"/>
      <c r="R857" s="266"/>
      <c r="S857" s="266"/>
      <c r="T857" s="267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68" t="s">
        <v>221</v>
      </c>
      <c r="AU857" s="268" t="s">
        <v>84</v>
      </c>
      <c r="AV857" s="14" t="s">
        <v>84</v>
      </c>
      <c r="AW857" s="14" t="s">
        <v>31</v>
      </c>
      <c r="AX857" s="14" t="s">
        <v>74</v>
      </c>
      <c r="AY857" s="268" t="s">
        <v>211</v>
      </c>
    </row>
    <row r="858" spans="1:51" s="15" customFormat="1" ht="12">
      <c r="A858" s="15"/>
      <c r="B858" s="269"/>
      <c r="C858" s="270"/>
      <c r="D858" s="249" t="s">
        <v>221</v>
      </c>
      <c r="E858" s="271" t="s">
        <v>1</v>
      </c>
      <c r="F858" s="272" t="s">
        <v>225</v>
      </c>
      <c r="G858" s="270"/>
      <c r="H858" s="273">
        <v>16</v>
      </c>
      <c r="I858" s="274"/>
      <c r="J858" s="270"/>
      <c r="K858" s="270"/>
      <c r="L858" s="275"/>
      <c r="M858" s="276"/>
      <c r="N858" s="277"/>
      <c r="O858" s="277"/>
      <c r="P858" s="277"/>
      <c r="Q858" s="277"/>
      <c r="R858" s="277"/>
      <c r="S858" s="277"/>
      <c r="T858" s="278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T858" s="279" t="s">
        <v>221</v>
      </c>
      <c r="AU858" s="279" t="s">
        <v>84</v>
      </c>
      <c r="AV858" s="15" t="s">
        <v>217</v>
      </c>
      <c r="AW858" s="15" t="s">
        <v>31</v>
      </c>
      <c r="AX858" s="15" t="s">
        <v>82</v>
      </c>
      <c r="AY858" s="279" t="s">
        <v>211</v>
      </c>
    </row>
    <row r="859" spans="1:65" s="2" customFormat="1" ht="44.25" customHeight="1">
      <c r="A859" s="38"/>
      <c r="B859" s="39"/>
      <c r="C859" s="228" t="s">
        <v>905</v>
      </c>
      <c r="D859" s="228" t="s">
        <v>213</v>
      </c>
      <c r="E859" s="229" t="s">
        <v>906</v>
      </c>
      <c r="F859" s="230" t="s">
        <v>907</v>
      </c>
      <c r="G859" s="231" t="s">
        <v>895</v>
      </c>
      <c r="H859" s="232">
        <v>1</v>
      </c>
      <c r="I859" s="233"/>
      <c r="J859" s="234">
        <f>ROUND(I859*H859,2)</f>
        <v>0</v>
      </c>
      <c r="K859" s="235"/>
      <c r="L859" s="44"/>
      <c r="M859" s="236" t="s">
        <v>1</v>
      </c>
      <c r="N859" s="237" t="s">
        <v>39</v>
      </c>
      <c r="O859" s="91"/>
      <c r="P859" s="238">
        <f>O859*H859</f>
        <v>0</v>
      </c>
      <c r="Q859" s="238">
        <v>0.01692</v>
      </c>
      <c r="R859" s="238">
        <f>Q859*H859</f>
        <v>0.01692</v>
      </c>
      <c r="S859" s="238">
        <v>0</v>
      </c>
      <c r="T859" s="239">
        <f>S859*H859</f>
        <v>0</v>
      </c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R859" s="240" t="s">
        <v>310</v>
      </c>
      <c r="AT859" s="240" t="s">
        <v>213</v>
      </c>
      <c r="AU859" s="240" t="s">
        <v>84</v>
      </c>
      <c r="AY859" s="17" t="s">
        <v>211</v>
      </c>
      <c r="BE859" s="241">
        <f>IF(N859="základní",J859,0)</f>
        <v>0</v>
      </c>
      <c r="BF859" s="241">
        <f>IF(N859="snížená",J859,0)</f>
        <v>0</v>
      </c>
      <c r="BG859" s="241">
        <f>IF(N859="zákl. přenesená",J859,0)</f>
        <v>0</v>
      </c>
      <c r="BH859" s="241">
        <f>IF(N859="sníž. přenesená",J859,0)</f>
        <v>0</v>
      </c>
      <c r="BI859" s="241">
        <f>IF(N859="nulová",J859,0)</f>
        <v>0</v>
      </c>
      <c r="BJ859" s="17" t="s">
        <v>82</v>
      </c>
      <c r="BK859" s="241">
        <f>ROUND(I859*H859,2)</f>
        <v>0</v>
      </c>
      <c r="BL859" s="17" t="s">
        <v>310</v>
      </c>
      <c r="BM859" s="240" t="s">
        <v>908</v>
      </c>
    </row>
    <row r="860" spans="1:51" s="14" customFormat="1" ht="12">
      <c r="A860" s="14"/>
      <c r="B860" s="258"/>
      <c r="C860" s="259"/>
      <c r="D860" s="249" t="s">
        <v>221</v>
      </c>
      <c r="E860" s="260" t="s">
        <v>1</v>
      </c>
      <c r="F860" s="261" t="s">
        <v>909</v>
      </c>
      <c r="G860" s="259"/>
      <c r="H860" s="262">
        <v>1</v>
      </c>
      <c r="I860" s="263"/>
      <c r="J860" s="259"/>
      <c r="K860" s="259"/>
      <c r="L860" s="264"/>
      <c r="M860" s="265"/>
      <c r="N860" s="266"/>
      <c r="O860" s="266"/>
      <c r="P860" s="266"/>
      <c r="Q860" s="266"/>
      <c r="R860" s="266"/>
      <c r="S860" s="266"/>
      <c r="T860" s="267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68" t="s">
        <v>221</v>
      </c>
      <c r="AU860" s="268" t="s">
        <v>84</v>
      </c>
      <c r="AV860" s="14" t="s">
        <v>84</v>
      </c>
      <c r="AW860" s="14" t="s">
        <v>31</v>
      </c>
      <c r="AX860" s="14" t="s">
        <v>74</v>
      </c>
      <c r="AY860" s="268" t="s">
        <v>211</v>
      </c>
    </row>
    <row r="861" spans="1:51" s="15" customFormat="1" ht="12">
      <c r="A861" s="15"/>
      <c r="B861" s="269"/>
      <c r="C861" s="270"/>
      <c r="D861" s="249" t="s">
        <v>221</v>
      </c>
      <c r="E861" s="271" t="s">
        <v>1</v>
      </c>
      <c r="F861" s="272" t="s">
        <v>225</v>
      </c>
      <c r="G861" s="270"/>
      <c r="H861" s="273">
        <v>1</v>
      </c>
      <c r="I861" s="274"/>
      <c r="J861" s="270"/>
      <c r="K861" s="270"/>
      <c r="L861" s="275"/>
      <c r="M861" s="276"/>
      <c r="N861" s="277"/>
      <c r="O861" s="277"/>
      <c r="P861" s="277"/>
      <c r="Q861" s="277"/>
      <c r="R861" s="277"/>
      <c r="S861" s="277"/>
      <c r="T861" s="278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279" t="s">
        <v>221</v>
      </c>
      <c r="AU861" s="279" t="s">
        <v>84</v>
      </c>
      <c r="AV861" s="15" t="s">
        <v>217</v>
      </c>
      <c r="AW861" s="15" t="s">
        <v>31</v>
      </c>
      <c r="AX861" s="15" t="s">
        <v>82</v>
      </c>
      <c r="AY861" s="279" t="s">
        <v>211</v>
      </c>
    </row>
    <row r="862" spans="1:65" s="2" customFormat="1" ht="24.15" customHeight="1">
      <c r="A862" s="38"/>
      <c r="B862" s="39"/>
      <c r="C862" s="228" t="s">
        <v>910</v>
      </c>
      <c r="D862" s="228" t="s">
        <v>213</v>
      </c>
      <c r="E862" s="229" t="s">
        <v>911</v>
      </c>
      <c r="F862" s="230" t="s">
        <v>912</v>
      </c>
      <c r="G862" s="231" t="s">
        <v>895</v>
      </c>
      <c r="H862" s="232">
        <v>10</v>
      </c>
      <c r="I862" s="233"/>
      <c r="J862" s="234">
        <f>ROUND(I862*H862,2)</f>
        <v>0</v>
      </c>
      <c r="K862" s="235"/>
      <c r="L862" s="44"/>
      <c r="M862" s="236" t="s">
        <v>1</v>
      </c>
      <c r="N862" s="237" t="s">
        <v>39</v>
      </c>
      <c r="O862" s="91"/>
      <c r="P862" s="238">
        <f>O862*H862</f>
        <v>0</v>
      </c>
      <c r="Q862" s="238">
        <v>0.01908</v>
      </c>
      <c r="R862" s="238">
        <f>Q862*H862</f>
        <v>0.1908</v>
      </c>
      <c r="S862" s="238">
        <v>0</v>
      </c>
      <c r="T862" s="239">
        <f>S862*H862</f>
        <v>0</v>
      </c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R862" s="240" t="s">
        <v>310</v>
      </c>
      <c r="AT862" s="240" t="s">
        <v>213</v>
      </c>
      <c r="AU862" s="240" t="s">
        <v>84</v>
      </c>
      <c r="AY862" s="17" t="s">
        <v>211</v>
      </c>
      <c r="BE862" s="241">
        <f>IF(N862="základní",J862,0)</f>
        <v>0</v>
      </c>
      <c r="BF862" s="241">
        <f>IF(N862="snížená",J862,0)</f>
        <v>0</v>
      </c>
      <c r="BG862" s="241">
        <f>IF(N862="zákl. přenesená",J862,0)</f>
        <v>0</v>
      </c>
      <c r="BH862" s="241">
        <f>IF(N862="sníž. přenesená",J862,0)</f>
        <v>0</v>
      </c>
      <c r="BI862" s="241">
        <f>IF(N862="nulová",J862,0)</f>
        <v>0</v>
      </c>
      <c r="BJ862" s="17" t="s">
        <v>82</v>
      </c>
      <c r="BK862" s="241">
        <f>ROUND(I862*H862,2)</f>
        <v>0</v>
      </c>
      <c r="BL862" s="17" t="s">
        <v>310</v>
      </c>
      <c r="BM862" s="240" t="s">
        <v>913</v>
      </c>
    </row>
    <row r="863" spans="1:51" s="14" customFormat="1" ht="12">
      <c r="A863" s="14"/>
      <c r="B863" s="258"/>
      <c r="C863" s="259"/>
      <c r="D863" s="249" t="s">
        <v>221</v>
      </c>
      <c r="E863" s="260" t="s">
        <v>1</v>
      </c>
      <c r="F863" s="261" t="s">
        <v>897</v>
      </c>
      <c r="G863" s="259"/>
      <c r="H863" s="262">
        <v>2</v>
      </c>
      <c r="I863" s="263"/>
      <c r="J863" s="259"/>
      <c r="K863" s="259"/>
      <c r="L863" s="264"/>
      <c r="M863" s="265"/>
      <c r="N863" s="266"/>
      <c r="O863" s="266"/>
      <c r="P863" s="266"/>
      <c r="Q863" s="266"/>
      <c r="R863" s="266"/>
      <c r="S863" s="266"/>
      <c r="T863" s="267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68" t="s">
        <v>221</v>
      </c>
      <c r="AU863" s="268" t="s">
        <v>84</v>
      </c>
      <c r="AV863" s="14" t="s">
        <v>84</v>
      </c>
      <c r="AW863" s="14" t="s">
        <v>31</v>
      </c>
      <c r="AX863" s="14" t="s">
        <v>74</v>
      </c>
      <c r="AY863" s="268" t="s">
        <v>211</v>
      </c>
    </row>
    <row r="864" spans="1:51" s="14" customFormat="1" ht="12">
      <c r="A864" s="14"/>
      <c r="B864" s="258"/>
      <c r="C864" s="259"/>
      <c r="D864" s="249" t="s">
        <v>221</v>
      </c>
      <c r="E864" s="260" t="s">
        <v>1</v>
      </c>
      <c r="F864" s="261" t="s">
        <v>914</v>
      </c>
      <c r="G864" s="259"/>
      <c r="H864" s="262">
        <v>4</v>
      </c>
      <c r="I864" s="263"/>
      <c r="J864" s="259"/>
      <c r="K864" s="259"/>
      <c r="L864" s="264"/>
      <c r="M864" s="265"/>
      <c r="N864" s="266"/>
      <c r="O864" s="266"/>
      <c r="P864" s="266"/>
      <c r="Q864" s="266"/>
      <c r="R864" s="266"/>
      <c r="S864" s="266"/>
      <c r="T864" s="267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68" t="s">
        <v>221</v>
      </c>
      <c r="AU864" s="268" t="s">
        <v>84</v>
      </c>
      <c r="AV864" s="14" t="s">
        <v>84</v>
      </c>
      <c r="AW864" s="14" t="s">
        <v>31</v>
      </c>
      <c r="AX864" s="14" t="s">
        <v>74</v>
      </c>
      <c r="AY864" s="268" t="s">
        <v>211</v>
      </c>
    </row>
    <row r="865" spans="1:51" s="14" customFormat="1" ht="12">
      <c r="A865" s="14"/>
      <c r="B865" s="258"/>
      <c r="C865" s="259"/>
      <c r="D865" s="249" t="s">
        <v>221</v>
      </c>
      <c r="E865" s="260" t="s">
        <v>1</v>
      </c>
      <c r="F865" s="261" t="s">
        <v>915</v>
      </c>
      <c r="G865" s="259"/>
      <c r="H865" s="262">
        <v>4</v>
      </c>
      <c r="I865" s="263"/>
      <c r="J865" s="259"/>
      <c r="K865" s="259"/>
      <c r="L865" s="264"/>
      <c r="M865" s="265"/>
      <c r="N865" s="266"/>
      <c r="O865" s="266"/>
      <c r="P865" s="266"/>
      <c r="Q865" s="266"/>
      <c r="R865" s="266"/>
      <c r="S865" s="266"/>
      <c r="T865" s="267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68" t="s">
        <v>221</v>
      </c>
      <c r="AU865" s="268" t="s">
        <v>84</v>
      </c>
      <c r="AV865" s="14" t="s">
        <v>84</v>
      </c>
      <c r="AW865" s="14" t="s">
        <v>31</v>
      </c>
      <c r="AX865" s="14" t="s">
        <v>74</v>
      </c>
      <c r="AY865" s="268" t="s">
        <v>211</v>
      </c>
    </row>
    <row r="866" spans="1:51" s="15" customFormat="1" ht="12">
      <c r="A866" s="15"/>
      <c r="B866" s="269"/>
      <c r="C866" s="270"/>
      <c r="D866" s="249" t="s">
        <v>221</v>
      </c>
      <c r="E866" s="271" t="s">
        <v>1</v>
      </c>
      <c r="F866" s="272" t="s">
        <v>225</v>
      </c>
      <c r="G866" s="270"/>
      <c r="H866" s="273">
        <v>10</v>
      </c>
      <c r="I866" s="274"/>
      <c r="J866" s="270"/>
      <c r="K866" s="270"/>
      <c r="L866" s="275"/>
      <c r="M866" s="276"/>
      <c r="N866" s="277"/>
      <c r="O866" s="277"/>
      <c r="P866" s="277"/>
      <c r="Q866" s="277"/>
      <c r="R866" s="277"/>
      <c r="S866" s="277"/>
      <c r="T866" s="278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T866" s="279" t="s">
        <v>221</v>
      </c>
      <c r="AU866" s="279" t="s">
        <v>84</v>
      </c>
      <c r="AV866" s="15" t="s">
        <v>217</v>
      </c>
      <c r="AW866" s="15" t="s">
        <v>31</v>
      </c>
      <c r="AX866" s="15" t="s">
        <v>82</v>
      </c>
      <c r="AY866" s="279" t="s">
        <v>211</v>
      </c>
    </row>
    <row r="867" spans="1:65" s="2" customFormat="1" ht="21.75" customHeight="1">
      <c r="A867" s="38"/>
      <c r="B867" s="39"/>
      <c r="C867" s="228" t="s">
        <v>916</v>
      </c>
      <c r="D867" s="228" t="s">
        <v>213</v>
      </c>
      <c r="E867" s="229" t="s">
        <v>917</v>
      </c>
      <c r="F867" s="230" t="s">
        <v>918</v>
      </c>
      <c r="G867" s="231" t="s">
        <v>895</v>
      </c>
      <c r="H867" s="232">
        <v>8</v>
      </c>
      <c r="I867" s="233"/>
      <c r="J867" s="234">
        <f>ROUND(I867*H867,2)</f>
        <v>0</v>
      </c>
      <c r="K867" s="235"/>
      <c r="L867" s="44"/>
      <c r="M867" s="236" t="s">
        <v>1</v>
      </c>
      <c r="N867" s="237" t="s">
        <v>39</v>
      </c>
      <c r="O867" s="91"/>
      <c r="P867" s="238">
        <f>O867*H867</f>
        <v>0</v>
      </c>
      <c r="Q867" s="238">
        <v>0</v>
      </c>
      <c r="R867" s="238">
        <f>Q867*H867</f>
        <v>0</v>
      </c>
      <c r="S867" s="238">
        <v>0.0489</v>
      </c>
      <c r="T867" s="239">
        <f>S867*H867</f>
        <v>0.3912</v>
      </c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R867" s="240" t="s">
        <v>310</v>
      </c>
      <c r="AT867" s="240" t="s">
        <v>213</v>
      </c>
      <c r="AU867" s="240" t="s">
        <v>84</v>
      </c>
      <c r="AY867" s="17" t="s">
        <v>211</v>
      </c>
      <c r="BE867" s="241">
        <f>IF(N867="základní",J867,0)</f>
        <v>0</v>
      </c>
      <c r="BF867" s="241">
        <f>IF(N867="snížená",J867,0)</f>
        <v>0</v>
      </c>
      <c r="BG867" s="241">
        <f>IF(N867="zákl. přenesená",J867,0)</f>
        <v>0</v>
      </c>
      <c r="BH867" s="241">
        <f>IF(N867="sníž. přenesená",J867,0)</f>
        <v>0</v>
      </c>
      <c r="BI867" s="241">
        <f>IF(N867="nulová",J867,0)</f>
        <v>0</v>
      </c>
      <c r="BJ867" s="17" t="s">
        <v>82</v>
      </c>
      <c r="BK867" s="241">
        <f>ROUND(I867*H867,2)</f>
        <v>0</v>
      </c>
      <c r="BL867" s="17" t="s">
        <v>310</v>
      </c>
      <c r="BM867" s="240" t="s">
        <v>919</v>
      </c>
    </row>
    <row r="868" spans="1:51" s="14" customFormat="1" ht="12">
      <c r="A868" s="14"/>
      <c r="B868" s="258"/>
      <c r="C868" s="259"/>
      <c r="D868" s="249" t="s">
        <v>221</v>
      </c>
      <c r="E868" s="260" t="s">
        <v>1</v>
      </c>
      <c r="F868" s="261" t="s">
        <v>914</v>
      </c>
      <c r="G868" s="259"/>
      <c r="H868" s="262">
        <v>4</v>
      </c>
      <c r="I868" s="263"/>
      <c r="J868" s="259"/>
      <c r="K868" s="259"/>
      <c r="L868" s="264"/>
      <c r="M868" s="265"/>
      <c r="N868" s="266"/>
      <c r="O868" s="266"/>
      <c r="P868" s="266"/>
      <c r="Q868" s="266"/>
      <c r="R868" s="266"/>
      <c r="S868" s="266"/>
      <c r="T868" s="267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68" t="s">
        <v>221</v>
      </c>
      <c r="AU868" s="268" t="s">
        <v>84</v>
      </c>
      <c r="AV868" s="14" t="s">
        <v>84</v>
      </c>
      <c r="AW868" s="14" t="s">
        <v>31</v>
      </c>
      <c r="AX868" s="14" t="s">
        <v>74</v>
      </c>
      <c r="AY868" s="268" t="s">
        <v>211</v>
      </c>
    </row>
    <row r="869" spans="1:51" s="14" customFormat="1" ht="12">
      <c r="A869" s="14"/>
      <c r="B869" s="258"/>
      <c r="C869" s="259"/>
      <c r="D869" s="249" t="s">
        <v>221</v>
      </c>
      <c r="E869" s="260" t="s">
        <v>1</v>
      </c>
      <c r="F869" s="261" t="s">
        <v>915</v>
      </c>
      <c r="G869" s="259"/>
      <c r="H869" s="262">
        <v>4</v>
      </c>
      <c r="I869" s="263"/>
      <c r="J869" s="259"/>
      <c r="K869" s="259"/>
      <c r="L869" s="264"/>
      <c r="M869" s="265"/>
      <c r="N869" s="266"/>
      <c r="O869" s="266"/>
      <c r="P869" s="266"/>
      <c r="Q869" s="266"/>
      <c r="R869" s="266"/>
      <c r="S869" s="266"/>
      <c r="T869" s="267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68" t="s">
        <v>221</v>
      </c>
      <c r="AU869" s="268" t="s">
        <v>84</v>
      </c>
      <c r="AV869" s="14" t="s">
        <v>84</v>
      </c>
      <c r="AW869" s="14" t="s">
        <v>31</v>
      </c>
      <c r="AX869" s="14" t="s">
        <v>74</v>
      </c>
      <c r="AY869" s="268" t="s">
        <v>211</v>
      </c>
    </row>
    <row r="870" spans="1:51" s="15" customFormat="1" ht="12">
      <c r="A870" s="15"/>
      <c r="B870" s="269"/>
      <c r="C870" s="270"/>
      <c r="D870" s="249" t="s">
        <v>221</v>
      </c>
      <c r="E870" s="271" t="s">
        <v>1</v>
      </c>
      <c r="F870" s="272" t="s">
        <v>225</v>
      </c>
      <c r="G870" s="270"/>
      <c r="H870" s="273">
        <v>8</v>
      </c>
      <c r="I870" s="274"/>
      <c r="J870" s="270"/>
      <c r="K870" s="270"/>
      <c r="L870" s="275"/>
      <c r="M870" s="276"/>
      <c r="N870" s="277"/>
      <c r="O870" s="277"/>
      <c r="P870" s="277"/>
      <c r="Q870" s="277"/>
      <c r="R870" s="277"/>
      <c r="S870" s="277"/>
      <c r="T870" s="278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T870" s="279" t="s">
        <v>221</v>
      </c>
      <c r="AU870" s="279" t="s">
        <v>84</v>
      </c>
      <c r="AV870" s="15" t="s">
        <v>217</v>
      </c>
      <c r="AW870" s="15" t="s">
        <v>31</v>
      </c>
      <c r="AX870" s="15" t="s">
        <v>82</v>
      </c>
      <c r="AY870" s="279" t="s">
        <v>211</v>
      </c>
    </row>
    <row r="871" spans="1:65" s="2" customFormat="1" ht="16.5" customHeight="1">
      <c r="A871" s="38"/>
      <c r="B871" s="39"/>
      <c r="C871" s="228" t="s">
        <v>920</v>
      </c>
      <c r="D871" s="228" t="s">
        <v>213</v>
      </c>
      <c r="E871" s="229" t="s">
        <v>921</v>
      </c>
      <c r="F871" s="230" t="s">
        <v>922</v>
      </c>
      <c r="G871" s="231" t="s">
        <v>895</v>
      </c>
      <c r="H871" s="232">
        <v>16</v>
      </c>
      <c r="I871" s="233"/>
      <c r="J871" s="234">
        <f>ROUND(I871*H871,2)</f>
        <v>0</v>
      </c>
      <c r="K871" s="235"/>
      <c r="L871" s="44"/>
      <c r="M871" s="236" t="s">
        <v>1</v>
      </c>
      <c r="N871" s="237" t="s">
        <v>39</v>
      </c>
      <c r="O871" s="91"/>
      <c r="P871" s="238">
        <f>O871*H871</f>
        <v>0</v>
      </c>
      <c r="Q871" s="238">
        <v>0</v>
      </c>
      <c r="R871" s="238">
        <f>Q871*H871</f>
        <v>0</v>
      </c>
      <c r="S871" s="238">
        <v>0.01946</v>
      </c>
      <c r="T871" s="239">
        <f>S871*H871</f>
        <v>0.31136</v>
      </c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R871" s="240" t="s">
        <v>310</v>
      </c>
      <c r="AT871" s="240" t="s">
        <v>213</v>
      </c>
      <c r="AU871" s="240" t="s">
        <v>84</v>
      </c>
      <c r="AY871" s="17" t="s">
        <v>211</v>
      </c>
      <c r="BE871" s="241">
        <f>IF(N871="základní",J871,0)</f>
        <v>0</v>
      </c>
      <c r="BF871" s="241">
        <f>IF(N871="snížená",J871,0)</f>
        <v>0</v>
      </c>
      <c r="BG871" s="241">
        <f>IF(N871="zákl. přenesená",J871,0)</f>
        <v>0</v>
      </c>
      <c r="BH871" s="241">
        <f>IF(N871="sníž. přenesená",J871,0)</f>
        <v>0</v>
      </c>
      <c r="BI871" s="241">
        <f>IF(N871="nulová",J871,0)</f>
        <v>0</v>
      </c>
      <c r="BJ871" s="17" t="s">
        <v>82</v>
      </c>
      <c r="BK871" s="241">
        <f>ROUND(I871*H871,2)</f>
        <v>0</v>
      </c>
      <c r="BL871" s="17" t="s">
        <v>310</v>
      </c>
      <c r="BM871" s="240" t="s">
        <v>923</v>
      </c>
    </row>
    <row r="872" spans="1:51" s="14" customFormat="1" ht="12">
      <c r="A872" s="14"/>
      <c r="B872" s="258"/>
      <c r="C872" s="259"/>
      <c r="D872" s="249" t="s">
        <v>221</v>
      </c>
      <c r="E872" s="260" t="s">
        <v>1</v>
      </c>
      <c r="F872" s="261" t="s">
        <v>802</v>
      </c>
      <c r="G872" s="259"/>
      <c r="H872" s="262">
        <v>8</v>
      </c>
      <c r="I872" s="263"/>
      <c r="J872" s="259"/>
      <c r="K872" s="259"/>
      <c r="L872" s="264"/>
      <c r="M872" s="265"/>
      <c r="N872" s="266"/>
      <c r="O872" s="266"/>
      <c r="P872" s="266"/>
      <c r="Q872" s="266"/>
      <c r="R872" s="266"/>
      <c r="S872" s="266"/>
      <c r="T872" s="267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68" t="s">
        <v>221</v>
      </c>
      <c r="AU872" s="268" t="s">
        <v>84</v>
      </c>
      <c r="AV872" s="14" t="s">
        <v>84</v>
      </c>
      <c r="AW872" s="14" t="s">
        <v>31</v>
      </c>
      <c r="AX872" s="14" t="s">
        <v>74</v>
      </c>
      <c r="AY872" s="268" t="s">
        <v>211</v>
      </c>
    </row>
    <row r="873" spans="1:51" s="14" customFormat="1" ht="12">
      <c r="A873" s="14"/>
      <c r="B873" s="258"/>
      <c r="C873" s="259"/>
      <c r="D873" s="249" t="s">
        <v>221</v>
      </c>
      <c r="E873" s="260" t="s">
        <v>1</v>
      </c>
      <c r="F873" s="261" t="s">
        <v>914</v>
      </c>
      <c r="G873" s="259"/>
      <c r="H873" s="262">
        <v>4</v>
      </c>
      <c r="I873" s="263"/>
      <c r="J873" s="259"/>
      <c r="K873" s="259"/>
      <c r="L873" s="264"/>
      <c r="M873" s="265"/>
      <c r="N873" s="266"/>
      <c r="O873" s="266"/>
      <c r="P873" s="266"/>
      <c r="Q873" s="266"/>
      <c r="R873" s="266"/>
      <c r="S873" s="266"/>
      <c r="T873" s="267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68" t="s">
        <v>221</v>
      </c>
      <c r="AU873" s="268" t="s">
        <v>84</v>
      </c>
      <c r="AV873" s="14" t="s">
        <v>84</v>
      </c>
      <c r="AW873" s="14" t="s">
        <v>31</v>
      </c>
      <c r="AX873" s="14" t="s">
        <v>74</v>
      </c>
      <c r="AY873" s="268" t="s">
        <v>211</v>
      </c>
    </row>
    <row r="874" spans="1:51" s="14" customFormat="1" ht="12">
      <c r="A874" s="14"/>
      <c r="B874" s="258"/>
      <c r="C874" s="259"/>
      <c r="D874" s="249" t="s">
        <v>221</v>
      </c>
      <c r="E874" s="260" t="s">
        <v>1</v>
      </c>
      <c r="F874" s="261" t="s">
        <v>915</v>
      </c>
      <c r="G874" s="259"/>
      <c r="H874" s="262">
        <v>4</v>
      </c>
      <c r="I874" s="263"/>
      <c r="J874" s="259"/>
      <c r="K874" s="259"/>
      <c r="L874" s="264"/>
      <c r="M874" s="265"/>
      <c r="N874" s="266"/>
      <c r="O874" s="266"/>
      <c r="P874" s="266"/>
      <c r="Q874" s="266"/>
      <c r="R874" s="266"/>
      <c r="S874" s="266"/>
      <c r="T874" s="267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68" t="s">
        <v>221</v>
      </c>
      <c r="AU874" s="268" t="s">
        <v>84</v>
      </c>
      <c r="AV874" s="14" t="s">
        <v>84</v>
      </c>
      <c r="AW874" s="14" t="s">
        <v>31</v>
      </c>
      <c r="AX874" s="14" t="s">
        <v>74</v>
      </c>
      <c r="AY874" s="268" t="s">
        <v>211</v>
      </c>
    </row>
    <row r="875" spans="1:51" s="15" customFormat="1" ht="12">
      <c r="A875" s="15"/>
      <c r="B875" s="269"/>
      <c r="C875" s="270"/>
      <c r="D875" s="249" t="s">
        <v>221</v>
      </c>
      <c r="E875" s="271" t="s">
        <v>1</v>
      </c>
      <c r="F875" s="272" t="s">
        <v>225</v>
      </c>
      <c r="G875" s="270"/>
      <c r="H875" s="273">
        <v>16</v>
      </c>
      <c r="I875" s="274"/>
      <c r="J875" s="270"/>
      <c r="K875" s="270"/>
      <c r="L875" s="275"/>
      <c r="M875" s="276"/>
      <c r="N875" s="277"/>
      <c r="O875" s="277"/>
      <c r="P875" s="277"/>
      <c r="Q875" s="277"/>
      <c r="R875" s="277"/>
      <c r="S875" s="277"/>
      <c r="T875" s="278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T875" s="279" t="s">
        <v>221</v>
      </c>
      <c r="AU875" s="279" t="s">
        <v>84</v>
      </c>
      <c r="AV875" s="15" t="s">
        <v>217</v>
      </c>
      <c r="AW875" s="15" t="s">
        <v>31</v>
      </c>
      <c r="AX875" s="15" t="s">
        <v>82</v>
      </c>
      <c r="AY875" s="279" t="s">
        <v>211</v>
      </c>
    </row>
    <row r="876" spans="1:65" s="2" customFormat="1" ht="21.75" customHeight="1">
      <c r="A876" s="38"/>
      <c r="B876" s="39"/>
      <c r="C876" s="228" t="s">
        <v>924</v>
      </c>
      <c r="D876" s="228" t="s">
        <v>213</v>
      </c>
      <c r="E876" s="229" t="s">
        <v>925</v>
      </c>
      <c r="F876" s="230" t="s">
        <v>926</v>
      </c>
      <c r="G876" s="231" t="s">
        <v>895</v>
      </c>
      <c r="H876" s="232">
        <v>13</v>
      </c>
      <c r="I876" s="233"/>
      <c r="J876" s="234">
        <f>ROUND(I876*H876,2)</f>
        <v>0</v>
      </c>
      <c r="K876" s="235"/>
      <c r="L876" s="44"/>
      <c r="M876" s="236" t="s">
        <v>1</v>
      </c>
      <c r="N876" s="237" t="s">
        <v>39</v>
      </c>
      <c r="O876" s="91"/>
      <c r="P876" s="238">
        <f>O876*H876</f>
        <v>0</v>
      </c>
      <c r="Q876" s="238">
        <v>0.00185</v>
      </c>
      <c r="R876" s="238">
        <f>Q876*H876</f>
        <v>0.024050000000000002</v>
      </c>
      <c r="S876" s="238">
        <v>0</v>
      </c>
      <c r="T876" s="239">
        <f>S876*H876</f>
        <v>0</v>
      </c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R876" s="240" t="s">
        <v>310</v>
      </c>
      <c r="AT876" s="240" t="s">
        <v>213</v>
      </c>
      <c r="AU876" s="240" t="s">
        <v>84</v>
      </c>
      <c r="AY876" s="17" t="s">
        <v>211</v>
      </c>
      <c r="BE876" s="241">
        <f>IF(N876="základní",J876,0)</f>
        <v>0</v>
      </c>
      <c r="BF876" s="241">
        <f>IF(N876="snížená",J876,0)</f>
        <v>0</v>
      </c>
      <c r="BG876" s="241">
        <f>IF(N876="zákl. přenesená",J876,0)</f>
        <v>0</v>
      </c>
      <c r="BH876" s="241">
        <f>IF(N876="sníž. přenesená",J876,0)</f>
        <v>0</v>
      </c>
      <c r="BI876" s="241">
        <f>IF(N876="nulová",J876,0)</f>
        <v>0</v>
      </c>
      <c r="BJ876" s="17" t="s">
        <v>82</v>
      </c>
      <c r="BK876" s="241">
        <f>ROUND(I876*H876,2)</f>
        <v>0</v>
      </c>
      <c r="BL876" s="17" t="s">
        <v>310</v>
      </c>
      <c r="BM876" s="240" t="s">
        <v>927</v>
      </c>
    </row>
    <row r="877" spans="1:51" s="14" customFormat="1" ht="12">
      <c r="A877" s="14"/>
      <c r="B877" s="258"/>
      <c r="C877" s="259"/>
      <c r="D877" s="249" t="s">
        <v>221</v>
      </c>
      <c r="E877" s="260" t="s">
        <v>1</v>
      </c>
      <c r="F877" s="261" t="s">
        <v>928</v>
      </c>
      <c r="G877" s="259"/>
      <c r="H877" s="262">
        <v>12</v>
      </c>
      <c r="I877" s="263"/>
      <c r="J877" s="259"/>
      <c r="K877" s="259"/>
      <c r="L877" s="264"/>
      <c r="M877" s="265"/>
      <c r="N877" s="266"/>
      <c r="O877" s="266"/>
      <c r="P877" s="266"/>
      <c r="Q877" s="266"/>
      <c r="R877" s="266"/>
      <c r="S877" s="266"/>
      <c r="T877" s="267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68" t="s">
        <v>221</v>
      </c>
      <c r="AU877" s="268" t="s">
        <v>84</v>
      </c>
      <c r="AV877" s="14" t="s">
        <v>84</v>
      </c>
      <c r="AW877" s="14" t="s">
        <v>31</v>
      </c>
      <c r="AX877" s="14" t="s">
        <v>74</v>
      </c>
      <c r="AY877" s="268" t="s">
        <v>211</v>
      </c>
    </row>
    <row r="878" spans="1:51" s="14" customFormat="1" ht="12">
      <c r="A878" s="14"/>
      <c r="B878" s="258"/>
      <c r="C878" s="259"/>
      <c r="D878" s="249" t="s">
        <v>221</v>
      </c>
      <c r="E878" s="260" t="s">
        <v>1</v>
      </c>
      <c r="F878" s="261" t="s">
        <v>790</v>
      </c>
      <c r="G878" s="259"/>
      <c r="H878" s="262">
        <v>1</v>
      </c>
      <c r="I878" s="263"/>
      <c r="J878" s="259"/>
      <c r="K878" s="259"/>
      <c r="L878" s="264"/>
      <c r="M878" s="265"/>
      <c r="N878" s="266"/>
      <c r="O878" s="266"/>
      <c r="P878" s="266"/>
      <c r="Q878" s="266"/>
      <c r="R878" s="266"/>
      <c r="S878" s="266"/>
      <c r="T878" s="267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68" t="s">
        <v>221</v>
      </c>
      <c r="AU878" s="268" t="s">
        <v>84</v>
      </c>
      <c r="AV878" s="14" t="s">
        <v>84</v>
      </c>
      <c r="AW878" s="14" t="s">
        <v>31</v>
      </c>
      <c r="AX878" s="14" t="s">
        <v>74</v>
      </c>
      <c r="AY878" s="268" t="s">
        <v>211</v>
      </c>
    </row>
    <row r="879" spans="1:51" s="15" customFormat="1" ht="12">
      <c r="A879" s="15"/>
      <c r="B879" s="269"/>
      <c r="C879" s="270"/>
      <c r="D879" s="249" t="s">
        <v>221</v>
      </c>
      <c r="E879" s="271" t="s">
        <v>1</v>
      </c>
      <c r="F879" s="272" t="s">
        <v>225</v>
      </c>
      <c r="G879" s="270"/>
      <c r="H879" s="273">
        <v>13</v>
      </c>
      <c r="I879" s="274"/>
      <c r="J879" s="270"/>
      <c r="K879" s="270"/>
      <c r="L879" s="275"/>
      <c r="M879" s="276"/>
      <c r="N879" s="277"/>
      <c r="O879" s="277"/>
      <c r="P879" s="277"/>
      <c r="Q879" s="277"/>
      <c r="R879" s="277"/>
      <c r="S879" s="277"/>
      <c r="T879" s="278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T879" s="279" t="s">
        <v>221</v>
      </c>
      <c r="AU879" s="279" t="s">
        <v>84</v>
      </c>
      <c r="AV879" s="15" t="s">
        <v>217</v>
      </c>
      <c r="AW879" s="15" t="s">
        <v>31</v>
      </c>
      <c r="AX879" s="15" t="s">
        <v>82</v>
      </c>
      <c r="AY879" s="279" t="s">
        <v>211</v>
      </c>
    </row>
    <row r="880" spans="1:65" s="2" customFormat="1" ht="16.5" customHeight="1">
      <c r="A880" s="38"/>
      <c r="B880" s="39"/>
      <c r="C880" s="280" t="s">
        <v>929</v>
      </c>
      <c r="D880" s="280" t="s">
        <v>258</v>
      </c>
      <c r="E880" s="281" t="s">
        <v>930</v>
      </c>
      <c r="F880" s="282" t="s">
        <v>931</v>
      </c>
      <c r="G880" s="283" t="s">
        <v>274</v>
      </c>
      <c r="H880" s="284">
        <v>12</v>
      </c>
      <c r="I880" s="285"/>
      <c r="J880" s="286">
        <f>ROUND(I880*H880,2)</f>
        <v>0</v>
      </c>
      <c r="K880" s="287"/>
      <c r="L880" s="288"/>
      <c r="M880" s="289" t="s">
        <v>1</v>
      </c>
      <c r="N880" s="290" t="s">
        <v>39</v>
      </c>
      <c r="O880" s="91"/>
      <c r="P880" s="238">
        <f>O880*H880</f>
        <v>0</v>
      </c>
      <c r="Q880" s="238">
        <v>0.015</v>
      </c>
      <c r="R880" s="238">
        <f>Q880*H880</f>
        <v>0.18</v>
      </c>
      <c r="S880" s="238">
        <v>0</v>
      </c>
      <c r="T880" s="239">
        <f>S880*H880</f>
        <v>0</v>
      </c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R880" s="240" t="s">
        <v>468</v>
      </c>
      <c r="AT880" s="240" t="s">
        <v>258</v>
      </c>
      <c r="AU880" s="240" t="s">
        <v>84</v>
      </c>
      <c r="AY880" s="17" t="s">
        <v>211</v>
      </c>
      <c r="BE880" s="241">
        <f>IF(N880="základní",J880,0)</f>
        <v>0</v>
      </c>
      <c r="BF880" s="241">
        <f>IF(N880="snížená",J880,0)</f>
        <v>0</v>
      </c>
      <c r="BG880" s="241">
        <f>IF(N880="zákl. přenesená",J880,0)</f>
        <v>0</v>
      </c>
      <c r="BH880" s="241">
        <f>IF(N880="sníž. přenesená",J880,0)</f>
        <v>0</v>
      </c>
      <c r="BI880" s="241">
        <f>IF(N880="nulová",J880,0)</f>
        <v>0</v>
      </c>
      <c r="BJ880" s="17" t="s">
        <v>82</v>
      </c>
      <c r="BK880" s="241">
        <f>ROUND(I880*H880,2)</f>
        <v>0</v>
      </c>
      <c r="BL880" s="17" t="s">
        <v>310</v>
      </c>
      <c r="BM880" s="240" t="s">
        <v>932</v>
      </c>
    </row>
    <row r="881" spans="1:51" s="14" customFormat="1" ht="12">
      <c r="A881" s="14"/>
      <c r="B881" s="258"/>
      <c r="C881" s="259"/>
      <c r="D881" s="249" t="s">
        <v>221</v>
      </c>
      <c r="E881" s="260" t="s">
        <v>1</v>
      </c>
      <c r="F881" s="261" t="s">
        <v>8</v>
      </c>
      <c r="G881" s="259"/>
      <c r="H881" s="262">
        <v>12</v>
      </c>
      <c r="I881" s="263"/>
      <c r="J881" s="259"/>
      <c r="K881" s="259"/>
      <c r="L881" s="264"/>
      <c r="M881" s="265"/>
      <c r="N881" s="266"/>
      <c r="O881" s="266"/>
      <c r="P881" s="266"/>
      <c r="Q881" s="266"/>
      <c r="R881" s="266"/>
      <c r="S881" s="266"/>
      <c r="T881" s="267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68" t="s">
        <v>221</v>
      </c>
      <c r="AU881" s="268" t="s">
        <v>84</v>
      </c>
      <c r="AV881" s="14" t="s">
        <v>84</v>
      </c>
      <c r="AW881" s="14" t="s">
        <v>31</v>
      </c>
      <c r="AX881" s="14" t="s">
        <v>74</v>
      </c>
      <c r="AY881" s="268" t="s">
        <v>211</v>
      </c>
    </row>
    <row r="882" spans="1:51" s="15" customFormat="1" ht="12">
      <c r="A882" s="15"/>
      <c r="B882" s="269"/>
      <c r="C882" s="270"/>
      <c r="D882" s="249" t="s">
        <v>221</v>
      </c>
      <c r="E882" s="271" t="s">
        <v>1</v>
      </c>
      <c r="F882" s="272" t="s">
        <v>225</v>
      </c>
      <c r="G882" s="270"/>
      <c r="H882" s="273">
        <v>12</v>
      </c>
      <c r="I882" s="274"/>
      <c r="J882" s="270"/>
      <c r="K882" s="270"/>
      <c r="L882" s="275"/>
      <c r="M882" s="276"/>
      <c r="N882" s="277"/>
      <c r="O882" s="277"/>
      <c r="P882" s="277"/>
      <c r="Q882" s="277"/>
      <c r="R882" s="277"/>
      <c r="S882" s="277"/>
      <c r="T882" s="278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79" t="s">
        <v>221</v>
      </c>
      <c r="AU882" s="279" t="s">
        <v>84</v>
      </c>
      <c r="AV882" s="15" t="s">
        <v>217</v>
      </c>
      <c r="AW882" s="15" t="s">
        <v>31</v>
      </c>
      <c r="AX882" s="15" t="s">
        <v>82</v>
      </c>
      <c r="AY882" s="279" t="s">
        <v>211</v>
      </c>
    </row>
    <row r="883" spans="1:65" s="2" customFormat="1" ht="24.15" customHeight="1">
      <c r="A883" s="38"/>
      <c r="B883" s="39"/>
      <c r="C883" s="280" t="s">
        <v>933</v>
      </c>
      <c r="D883" s="280" t="s">
        <v>258</v>
      </c>
      <c r="E883" s="281" t="s">
        <v>934</v>
      </c>
      <c r="F883" s="282" t="s">
        <v>935</v>
      </c>
      <c r="G883" s="283" t="s">
        <v>274</v>
      </c>
      <c r="H883" s="284">
        <v>1</v>
      </c>
      <c r="I883" s="285"/>
      <c r="J883" s="286">
        <f>ROUND(I883*H883,2)</f>
        <v>0</v>
      </c>
      <c r="K883" s="287"/>
      <c r="L883" s="288"/>
      <c r="M883" s="289" t="s">
        <v>1</v>
      </c>
      <c r="N883" s="290" t="s">
        <v>39</v>
      </c>
      <c r="O883" s="91"/>
      <c r="P883" s="238">
        <f>O883*H883</f>
        <v>0</v>
      </c>
      <c r="Q883" s="238">
        <v>0.016</v>
      </c>
      <c r="R883" s="238">
        <f>Q883*H883</f>
        <v>0.016</v>
      </c>
      <c r="S883" s="238">
        <v>0</v>
      </c>
      <c r="T883" s="239">
        <f>S883*H883</f>
        <v>0</v>
      </c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R883" s="240" t="s">
        <v>468</v>
      </c>
      <c r="AT883" s="240" t="s">
        <v>258</v>
      </c>
      <c r="AU883" s="240" t="s">
        <v>84</v>
      </c>
      <c r="AY883" s="17" t="s">
        <v>211</v>
      </c>
      <c r="BE883" s="241">
        <f>IF(N883="základní",J883,0)</f>
        <v>0</v>
      </c>
      <c r="BF883" s="241">
        <f>IF(N883="snížená",J883,0)</f>
        <v>0</v>
      </c>
      <c r="BG883" s="241">
        <f>IF(N883="zákl. přenesená",J883,0)</f>
        <v>0</v>
      </c>
      <c r="BH883" s="241">
        <f>IF(N883="sníž. přenesená",J883,0)</f>
        <v>0</v>
      </c>
      <c r="BI883" s="241">
        <f>IF(N883="nulová",J883,0)</f>
        <v>0</v>
      </c>
      <c r="BJ883" s="17" t="s">
        <v>82</v>
      </c>
      <c r="BK883" s="241">
        <f>ROUND(I883*H883,2)</f>
        <v>0</v>
      </c>
      <c r="BL883" s="17" t="s">
        <v>310</v>
      </c>
      <c r="BM883" s="240" t="s">
        <v>936</v>
      </c>
    </row>
    <row r="884" spans="1:51" s="14" customFormat="1" ht="12">
      <c r="A884" s="14"/>
      <c r="B884" s="258"/>
      <c r="C884" s="259"/>
      <c r="D884" s="249" t="s">
        <v>221</v>
      </c>
      <c r="E884" s="260" t="s">
        <v>1</v>
      </c>
      <c r="F884" s="261" t="s">
        <v>82</v>
      </c>
      <c r="G884" s="259"/>
      <c r="H884" s="262">
        <v>1</v>
      </c>
      <c r="I884" s="263"/>
      <c r="J884" s="259"/>
      <c r="K884" s="259"/>
      <c r="L884" s="264"/>
      <c r="M884" s="265"/>
      <c r="N884" s="266"/>
      <c r="O884" s="266"/>
      <c r="P884" s="266"/>
      <c r="Q884" s="266"/>
      <c r="R884" s="266"/>
      <c r="S884" s="266"/>
      <c r="T884" s="267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68" t="s">
        <v>221</v>
      </c>
      <c r="AU884" s="268" t="s">
        <v>84</v>
      </c>
      <c r="AV884" s="14" t="s">
        <v>84</v>
      </c>
      <c r="AW884" s="14" t="s">
        <v>31</v>
      </c>
      <c r="AX884" s="14" t="s">
        <v>74</v>
      </c>
      <c r="AY884" s="268" t="s">
        <v>211</v>
      </c>
    </row>
    <row r="885" spans="1:51" s="15" customFormat="1" ht="12">
      <c r="A885" s="15"/>
      <c r="B885" s="269"/>
      <c r="C885" s="270"/>
      <c r="D885" s="249" t="s">
        <v>221</v>
      </c>
      <c r="E885" s="271" t="s">
        <v>1</v>
      </c>
      <c r="F885" s="272" t="s">
        <v>225</v>
      </c>
      <c r="G885" s="270"/>
      <c r="H885" s="273">
        <v>1</v>
      </c>
      <c r="I885" s="274"/>
      <c r="J885" s="270"/>
      <c r="K885" s="270"/>
      <c r="L885" s="275"/>
      <c r="M885" s="276"/>
      <c r="N885" s="277"/>
      <c r="O885" s="277"/>
      <c r="P885" s="277"/>
      <c r="Q885" s="277"/>
      <c r="R885" s="277"/>
      <c r="S885" s="277"/>
      <c r="T885" s="278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79" t="s">
        <v>221</v>
      </c>
      <c r="AU885" s="279" t="s">
        <v>84</v>
      </c>
      <c r="AV885" s="15" t="s">
        <v>217</v>
      </c>
      <c r="AW885" s="15" t="s">
        <v>31</v>
      </c>
      <c r="AX885" s="15" t="s">
        <v>82</v>
      </c>
      <c r="AY885" s="279" t="s">
        <v>211</v>
      </c>
    </row>
    <row r="886" spans="1:65" s="2" customFormat="1" ht="16.5" customHeight="1">
      <c r="A886" s="38"/>
      <c r="B886" s="39"/>
      <c r="C886" s="228" t="s">
        <v>937</v>
      </c>
      <c r="D886" s="228" t="s">
        <v>213</v>
      </c>
      <c r="E886" s="229" t="s">
        <v>938</v>
      </c>
      <c r="F886" s="230" t="s">
        <v>939</v>
      </c>
      <c r="G886" s="231" t="s">
        <v>895</v>
      </c>
      <c r="H886" s="232">
        <v>3</v>
      </c>
      <c r="I886" s="233"/>
      <c r="J886" s="234">
        <f>ROUND(I886*H886,2)</f>
        <v>0</v>
      </c>
      <c r="K886" s="235"/>
      <c r="L886" s="44"/>
      <c r="M886" s="236" t="s">
        <v>1</v>
      </c>
      <c r="N886" s="237" t="s">
        <v>39</v>
      </c>
      <c r="O886" s="91"/>
      <c r="P886" s="238">
        <f>O886*H886</f>
        <v>0</v>
      </c>
      <c r="Q886" s="238">
        <v>0</v>
      </c>
      <c r="R886" s="238">
        <f>Q886*H886</f>
        <v>0</v>
      </c>
      <c r="S886" s="238">
        <v>0.0347</v>
      </c>
      <c r="T886" s="239">
        <f>S886*H886</f>
        <v>0.1041</v>
      </c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R886" s="240" t="s">
        <v>310</v>
      </c>
      <c r="AT886" s="240" t="s">
        <v>213</v>
      </c>
      <c r="AU886" s="240" t="s">
        <v>84</v>
      </c>
      <c r="AY886" s="17" t="s">
        <v>211</v>
      </c>
      <c r="BE886" s="241">
        <f>IF(N886="základní",J886,0)</f>
        <v>0</v>
      </c>
      <c r="BF886" s="241">
        <f>IF(N886="snížená",J886,0)</f>
        <v>0</v>
      </c>
      <c r="BG886" s="241">
        <f>IF(N886="zákl. přenesená",J886,0)</f>
        <v>0</v>
      </c>
      <c r="BH886" s="241">
        <f>IF(N886="sníž. přenesená",J886,0)</f>
        <v>0</v>
      </c>
      <c r="BI886" s="241">
        <f>IF(N886="nulová",J886,0)</f>
        <v>0</v>
      </c>
      <c r="BJ886" s="17" t="s">
        <v>82</v>
      </c>
      <c r="BK886" s="241">
        <f>ROUND(I886*H886,2)</f>
        <v>0</v>
      </c>
      <c r="BL886" s="17" t="s">
        <v>310</v>
      </c>
      <c r="BM886" s="240" t="s">
        <v>940</v>
      </c>
    </row>
    <row r="887" spans="1:51" s="14" customFormat="1" ht="12">
      <c r="A887" s="14"/>
      <c r="B887" s="258"/>
      <c r="C887" s="259"/>
      <c r="D887" s="249" t="s">
        <v>221</v>
      </c>
      <c r="E887" s="260" t="s">
        <v>1</v>
      </c>
      <c r="F887" s="261" t="s">
        <v>909</v>
      </c>
      <c r="G887" s="259"/>
      <c r="H887" s="262">
        <v>1</v>
      </c>
      <c r="I887" s="263"/>
      <c r="J887" s="259"/>
      <c r="K887" s="259"/>
      <c r="L887" s="264"/>
      <c r="M887" s="265"/>
      <c r="N887" s="266"/>
      <c r="O887" s="266"/>
      <c r="P887" s="266"/>
      <c r="Q887" s="266"/>
      <c r="R887" s="266"/>
      <c r="S887" s="266"/>
      <c r="T887" s="267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68" t="s">
        <v>221</v>
      </c>
      <c r="AU887" s="268" t="s">
        <v>84</v>
      </c>
      <c r="AV887" s="14" t="s">
        <v>84</v>
      </c>
      <c r="AW887" s="14" t="s">
        <v>31</v>
      </c>
      <c r="AX887" s="14" t="s">
        <v>74</v>
      </c>
      <c r="AY887" s="268" t="s">
        <v>211</v>
      </c>
    </row>
    <row r="888" spans="1:51" s="14" customFormat="1" ht="12">
      <c r="A888" s="14"/>
      <c r="B888" s="258"/>
      <c r="C888" s="259"/>
      <c r="D888" s="249" t="s">
        <v>221</v>
      </c>
      <c r="E888" s="260" t="s">
        <v>1</v>
      </c>
      <c r="F888" s="261" t="s">
        <v>941</v>
      </c>
      <c r="G888" s="259"/>
      <c r="H888" s="262">
        <v>1</v>
      </c>
      <c r="I888" s="263"/>
      <c r="J888" s="259"/>
      <c r="K888" s="259"/>
      <c r="L888" s="264"/>
      <c r="M888" s="265"/>
      <c r="N888" s="266"/>
      <c r="O888" s="266"/>
      <c r="P888" s="266"/>
      <c r="Q888" s="266"/>
      <c r="R888" s="266"/>
      <c r="S888" s="266"/>
      <c r="T888" s="267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68" t="s">
        <v>221</v>
      </c>
      <c r="AU888" s="268" t="s">
        <v>84</v>
      </c>
      <c r="AV888" s="14" t="s">
        <v>84</v>
      </c>
      <c r="AW888" s="14" t="s">
        <v>31</v>
      </c>
      <c r="AX888" s="14" t="s">
        <v>74</v>
      </c>
      <c r="AY888" s="268" t="s">
        <v>211</v>
      </c>
    </row>
    <row r="889" spans="1:51" s="14" customFormat="1" ht="12">
      <c r="A889" s="14"/>
      <c r="B889" s="258"/>
      <c r="C889" s="259"/>
      <c r="D889" s="249" t="s">
        <v>221</v>
      </c>
      <c r="E889" s="260" t="s">
        <v>1</v>
      </c>
      <c r="F889" s="261" t="s">
        <v>942</v>
      </c>
      <c r="G889" s="259"/>
      <c r="H889" s="262">
        <v>1</v>
      </c>
      <c r="I889" s="263"/>
      <c r="J889" s="259"/>
      <c r="K889" s="259"/>
      <c r="L889" s="264"/>
      <c r="M889" s="265"/>
      <c r="N889" s="266"/>
      <c r="O889" s="266"/>
      <c r="P889" s="266"/>
      <c r="Q889" s="266"/>
      <c r="R889" s="266"/>
      <c r="S889" s="266"/>
      <c r="T889" s="267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68" t="s">
        <v>221</v>
      </c>
      <c r="AU889" s="268" t="s">
        <v>84</v>
      </c>
      <c r="AV889" s="14" t="s">
        <v>84</v>
      </c>
      <c r="AW889" s="14" t="s">
        <v>31</v>
      </c>
      <c r="AX889" s="14" t="s">
        <v>74</v>
      </c>
      <c r="AY889" s="268" t="s">
        <v>211</v>
      </c>
    </row>
    <row r="890" spans="1:51" s="15" customFormat="1" ht="12">
      <c r="A890" s="15"/>
      <c r="B890" s="269"/>
      <c r="C890" s="270"/>
      <c r="D890" s="249" t="s">
        <v>221</v>
      </c>
      <c r="E890" s="271" t="s">
        <v>1</v>
      </c>
      <c r="F890" s="272" t="s">
        <v>225</v>
      </c>
      <c r="G890" s="270"/>
      <c r="H890" s="273">
        <v>3</v>
      </c>
      <c r="I890" s="274"/>
      <c r="J890" s="270"/>
      <c r="K890" s="270"/>
      <c r="L890" s="275"/>
      <c r="M890" s="276"/>
      <c r="N890" s="277"/>
      <c r="O890" s="277"/>
      <c r="P890" s="277"/>
      <c r="Q890" s="277"/>
      <c r="R890" s="277"/>
      <c r="S890" s="277"/>
      <c r="T890" s="278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T890" s="279" t="s">
        <v>221</v>
      </c>
      <c r="AU890" s="279" t="s">
        <v>84</v>
      </c>
      <c r="AV890" s="15" t="s">
        <v>217</v>
      </c>
      <c r="AW890" s="15" t="s">
        <v>31</v>
      </c>
      <c r="AX890" s="15" t="s">
        <v>82</v>
      </c>
      <c r="AY890" s="279" t="s">
        <v>211</v>
      </c>
    </row>
    <row r="891" spans="1:65" s="2" customFormat="1" ht="24.15" customHeight="1">
      <c r="A891" s="38"/>
      <c r="B891" s="39"/>
      <c r="C891" s="228" t="s">
        <v>943</v>
      </c>
      <c r="D891" s="228" t="s">
        <v>213</v>
      </c>
      <c r="E891" s="229" t="s">
        <v>944</v>
      </c>
      <c r="F891" s="230" t="s">
        <v>945</v>
      </c>
      <c r="G891" s="231" t="s">
        <v>895</v>
      </c>
      <c r="H891" s="232">
        <v>3</v>
      </c>
      <c r="I891" s="233"/>
      <c r="J891" s="234">
        <f>ROUND(I891*H891,2)</f>
        <v>0</v>
      </c>
      <c r="K891" s="235"/>
      <c r="L891" s="44"/>
      <c r="M891" s="236" t="s">
        <v>1</v>
      </c>
      <c r="N891" s="237" t="s">
        <v>39</v>
      </c>
      <c r="O891" s="91"/>
      <c r="P891" s="238">
        <f>O891*H891</f>
        <v>0</v>
      </c>
      <c r="Q891" s="238">
        <v>0.0147</v>
      </c>
      <c r="R891" s="238">
        <f>Q891*H891</f>
        <v>0.0441</v>
      </c>
      <c r="S891" s="238">
        <v>0</v>
      </c>
      <c r="T891" s="239">
        <f>S891*H891</f>
        <v>0</v>
      </c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R891" s="240" t="s">
        <v>310</v>
      </c>
      <c r="AT891" s="240" t="s">
        <v>213</v>
      </c>
      <c r="AU891" s="240" t="s">
        <v>84</v>
      </c>
      <c r="AY891" s="17" t="s">
        <v>211</v>
      </c>
      <c r="BE891" s="241">
        <f>IF(N891="základní",J891,0)</f>
        <v>0</v>
      </c>
      <c r="BF891" s="241">
        <f>IF(N891="snížená",J891,0)</f>
        <v>0</v>
      </c>
      <c r="BG891" s="241">
        <f>IF(N891="zákl. přenesená",J891,0)</f>
        <v>0</v>
      </c>
      <c r="BH891" s="241">
        <f>IF(N891="sníž. přenesená",J891,0)</f>
        <v>0</v>
      </c>
      <c r="BI891" s="241">
        <f>IF(N891="nulová",J891,0)</f>
        <v>0</v>
      </c>
      <c r="BJ891" s="17" t="s">
        <v>82</v>
      </c>
      <c r="BK891" s="241">
        <f>ROUND(I891*H891,2)</f>
        <v>0</v>
      </c>
      <c r="BL891" s="17" t="s">
        <v>310</v>
      </c>
      <c r="BM891" s="240" t="s">
        <v>946</v>
      </c>
    </row>
    <row r="892" spans="1:51" s="14" customFormat="1" ht="12">
      <c r="A892" s="14"/>
      <c r="B892" s="258"/>
      <c r="C892" s="259"/>
      <c r="D892" s="249" t="s">
        <v>221</v>
      </c>
      <c r="E892" s="260" t="s">
        <v>1</v>
      </c>
      <c r="F892" s="261" t="s">
        <v>909</v>
      </c>
      <c r="G892" s="259"/>
      <c r="H892" s="262">
        <v>1</v>
      </c>
      <c r="I892" s="263"/>
      <c r="J892" s="259"/>
      <c r="K892" s="259"/>
      <c r="L892" s="264"/>
      <c r="M892" s="265"/>
      <c r="N892" s="266"/>
      <c r="O892" s="266"/>
      <c r="P892" s="266"/>
      <c r="Q892" s="266"/>
      <c r="R892" s="266"/>
      <c r="S892" s="266"/>
      <c r="T892" s="267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68" t="s">
        <v>221</v>
      </c>
      <c r="AU892" s="268" t="s">
        <v>84</v>
      </c>
      <c r="AV892" s="14" t="s">
        <v>84</v>
      </c>
      <c r="AW892" s="14" t="s">
        <v>31</v>
      </c>
      <c r="AX892" s="14" t="s">
        <v>74</v>
      </c>
      <c r="AY892" s="268" t="s">
        <v>211</v>
      </c>
    </row>
    <row r="893" spans="1:51" s="14" customFormat="1" ht="12">
      <c r="A893" s="14"/>
      <c r="B893" s="258"/>
      <c r="C893" s="259"/>
      <c r="D893" s="249" t="s">
        <v>221</v>
      </c>
      <c r="E893" s="260" t="s">
        <v>1</v>
      </c>
      <c r="F893" s="261" t="s">
        <v>941</v>
      </c>
      <c r="G893" s="259"/>
      <c r="H893" s="262">
        <v>1</v>
      </c>
      <c r="I893" s="263"/>
      <c r="J893" s="259"/>
      <c r="K893" s="259"/>
      <c r="L893" s="264"/>
      <c r="M893" s="265"/>
      <c r="N893" s="266"/>
      <c r="O893" s="266"/>
      <c r="P893" s="266"/>
      <c r="Q893" s="266"/>
      <c r="R893" s="266"/>
      <c r="S893" s="266"/>
      <c r="T893" s="267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68" t="s">
        <v>221</v>
      </c>
      <c r="AU893" s="268" t="s">
        <v>84</v>
      </c>
      <c r="AV893" s="14" t="s">
        <v>84</v>
      </c>
      <c r="AW893" s="14" t="s">
        <v>31</v>
      </c>
      <c r="AX893" s="14" t="s">
        <v>74</v>
      </c>
      <c r="AY893" s="268" t="s">
        <v>211</v>
      </c>
    </row>
    <row r="894" spans="1:51" s="14" customFormat="1" ht="12">
      <c r="A894" s="14"/>
      <c r="B894" s="258"/>
      <c r="C894" s="259"/>
      <c r="D894" s="249" t="s">
        <v>221</v>
      </c>
      <c r="E894" s="260" t="s">
        <v>1</v>
      </c>
      <c r="F894" s="261" t="s">
        <v>942</v>
      </c>
      <c r="G894" s="259"/>
      <c r="H894" s="262">
        <v>1</v>
      </c>
      <c r="I894" s="263"/>
      <c r="J894" s="259"/>
      <c r="K894" s="259"/>
      <c r="L894" s="264"/>
      <c r="M894" s="265"/>
      <c r="N894" s="266"/>
      <c r="O894" s="266"/>
      <c r="P894" s="266"/>
      <c r="Q894" s="266"/>
      <c r="R894" s="266"/>
      <c r="S894" s="266"/>
      <c r="T894" s="267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68" t="s">
        <v>221</v>
      </c>
      <c r="AU894" s="268" t="s">
        <v>84</v>
      </c>
      <c r="AV894" s="14" t="s">
        <v>84</v>
      </c>
      <c r="AW894" s="14" t="s">
        <v>31</v>
      </c>
      <c r="AX894" s="14" t="s">
        <v>74</v>
      </c>
      <c r="AY894" s="268" t="s">
        <v>211</v>
      </c>
    </row>
    <row r="895" spans="1:51" s="15" customFormat="1" ht="12">
      <c r="A895" s="15"/>
      <c r="B895" s="269"/>
      <c r="C895" s="270"/>
      <c r="D895" s="249" t="s">
        <v>221</v>
      </c>
      <c r="E895" s="271" t="s">
        <v>1</v>
      </c>
      <c r="F895" s="272" t="s">
        <v>225</v>
      </c>
      <c r="G895" s="270"/>
      <c r="H895" s="273">
        <v>3</v>
      </c>
      <c r="I895" s="274"/>
      <c r="J895" s="270"/>
      <c r="K895" s="270"/>
      <c r="L895" s="275"/>
      <c r="M895" s="276"/>
      <c r="N895" s="277"/>
      <c r="O895" s="277"/>
      <c r="P895" s="277"/>
      <c r="Q895" s="277"/>
      <c r="R895" s="277"/>
      <c r="S895" s="277"/>
      <c r="T895" s="278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T895" s="279" t="s">
        <v>221</v>
      </c>
      <c r="AU895" s="279" t="s">
        <v>84</v>
      </c>
      <c r="AV895" s="15" t="s">
        <v>217</v>
      </c>
      <c r="AW895" s="15" t="s">
        <v>31</v>
      </c>
      <c r="AX895" s="15" t="s">
        <v>82</v>
      </c>
      <c r="AY895" s="279" t="s">
        <v>211</v>
      </c>
    </row>
    <row r="896" spans="1:65" s="2" customFormat="1" ht="24.15" customHeight="1">
      <c r="A896" s="38"/>
      <c r="B896" s="39"/>
      <c r="C896" s="228" t="s">
        <v>947</v>
      </c>
      <c r="D896" s="228" t="s">
        <v>213</v>
      </c>
      <c r="E896" s="229" t="s">
        <v>948</v>
      </c>
      <c r="F896" s="230" t="s">
        <v>949</v>
      </c>
      <c r="G896" s="231" t="s">
        <v>895</v>
      </c>
      <c r="H896" s="232">
        <v>17</v>
      </c>
      <c r="I896" s="233"/>
      <c r="J896" s="234">
        <f>ROUND(I896*H896,2)</f>
        <v>0</v>
      </c>
      <c r="K896" s="235"/>
      <c r="L896" s="44"/>
      <c r="M896" s="236" t="s">
        <v>1</v>
      </c>
      <c r="N896" s="237" t="s">
        <v>39</v>
      </c>
      <c r="O896" s="91"/>
      <c r="P896" s="238">
        <f>O896*H896</f>
        <v>0</v>
      </c>
      <c r="Q896" s="238">
        <v>0</v>
      </c>
      <c r="R896" s="238">
        <f>Q896*H896</f>
        <v>0</v>
      </c>
      <c r="S896" s="238">
        <v>0</v>
      </c>
      <c r="T896" s="239">
        <f>S896*H896</f>
        <v>0</v>
      </c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R896" s="240" t="s">
        <v>310</v>
      </c>
      <c r="AT896" s="240" t="s">
        <v>213</v>
      </c>
      <c r="AU896" s="240" t="s">
        <v>84</v>
      </c>
      <c r="AY896" s="17" t="s">
        <v>211</v>
      </c>
      <c r="BE896" s="241">
        <f>IF(N896="základní",J896,0)</f>
        <v>0</v>
      </c>
      <c r="BF896" s="241">
        <f>IF(N896="snížená",J896,0)</f>
        <v>0</v>
      </c>
      <c r="BG896" s="241">
        <f>IF(N896="zákl. přenesená",J896,0)</f>
        <v>0</v>
      </c>
      <c r="BH896" s="241">
        <f>IF(N896="sníž. přenesená",J896,0)</f>
        <v>0</v>
      </c>
      <c r="BI896" s="241">
        <f>IF(N896="nulová",J896,0)</f>
        <v>0</v>
      </c>
      <c r="BJ896" s="17" t="s">
        <v>82</v>
      </c>
      <c r="BK896" s="241">
        <f>ROUND(I896*H896,2)</f>
        <v>0</v>
      </c>
      <c r="BL896" s="17" t="s">
        <v>310</v>
      </c>
      <c r="BM896" s="240" t="s">
        <v>950</v>
      </c>
    </row>
    <row r="897" spans="1:51" s="14" customFormat="1" ht="12">
      <c r="A897" s="14"/>
      <c r="B897" s="258"/>
      <c r="C897" s="259"/>
      <c r="D897" s="249" t="s">
        <v>221</v>
      </c>
      <c r="E897" s="260" t="s">
        <v>1</v>
      </c>
      <c r="F897" s="261" t="s">
        <v>951</v>
      </c>
      <c r="G897" s="259"/>
      <c r="H897" s="262">
        <v>16</v>
      </c>
      <c r="I897" s="263"/>
      <c r="J897" s="259"/>
      <c r="K897" s="259"/>
      <c r="L897" s="264"/>
      <c r="M897" s="265"/>
      <c r="N897" s="266"/>
      <c r="O897" s="266"/>
      <c r="P897" s="266"/>
      <c r="Q897" s="266"/>
      <c r="R897" s="266"/>
      <c r="S897" s="266"/>
      <c r="T897" s="267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68" t="s">
        <v>221</v>
      </c>
      <c r="AU897" s="268" t="s">
        <v>84</v>
      </c>
      <c r="AV897" s="14" t="s">
        <v>84</v>
      </c>
      <c r="AW897" s="14" t="s">
        <v>31</v>
      </c>
      <c r="AX897" s="14" t="s">
        <v>74</v>
      </c>
      <c r="AY897" s="268" t="s">
        <v>211</v>
      </c>
    </row>
    <row r="898" spans="1:51" s="14" customFormat="1" ht="12">
      <c r="A898" s="14"/>
      <c r="B898" s="258"/>
      <c r="C898" s="259"/>
      <c r="D898" s="249" t="s">
        <v>221</v>
      </c>
      <c r="E898" s="260" t="s">
        <v>1</v>
      </c>
      <c r="F898" s="261" t="s">
        <v>797</v>
      </c>
      <c r="G898" s="259"/>
      <c r="H898" s="262">
        <v>1</v>
      </c>
      <c r="I898" s="263"/>
      <c r="J898" s="259"/>
      <c r="K898" s="259"/>
      <c r="L898" s="264"/>
      <c r="M898" s="265"/>
      <c r="N898" s="266"/>
      <c r="O898" s="266"/>
      <c r="P898" s="266"/>
      <c r="Q898" s="266"/>
      <c r="R898" s="266"/>
      <c r="S898" s="266"/>
      <c r="T898" s="267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68" t="s">
        <v>221</v>
      </c>
      <c r="AU898" s="268" t="s">
        <v>84</v>
      </c>
      <c r="AV898" s="14" t="s">
        <v>84</v>
      </c>
      <c r="AW898" s="14" t="s">
        <v>31</v>
      </c>
      <c r="AX898" s="14" t="s">
        <v>74</v>
      </c>
      <c r="AY898" s="268" t="s">
        <v>211</v>
      </c>
    </row>
    <row r="899" spans="1:51" s="15" customFormat="1" ht="12">
      <c r="A899" s="15"/>
      <c r="B899" s="269"/>
      <c r="C899" s="270"/>
      <c r="D899" s="249" t="s">
        <v>221</v>
      </c>
      <c r="E899" s="271" t="s">
        <v>1</v>
      </c>
      <c r="F899" s="272" t="s">
        <v>225</v>
      </c>
      <c r="G899" s="270"/>
      <c r="H899" s="273">
        <v>17</v>
      </c>
      <c r="I899" s="274"/>
      <c r="J899" s="270"/>
      <c r="K899" s="270"/>
      <c r="L899" s="275"/>
      <c r="M899" s="276"/>
      <c r="N899" s="277"/>
      <c r="O899" s="277"/>
      <c r="P899" s="277"/>
      <c r="Q899" s="277"/>
      <c r="R899" s="277"/>
      <c r="S899" s="277"/>
      <c r="T899" s="278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T899" s="279" t="s">
        <v>221</v>
      </c>
      <c r="AU899" s="279" t="s">
        <v>84</v>
      </c>
      <c r="AV899" s="15" t="s">
        <v>217</v>
      </c>
      <c r="AW899" s="15" t="s">
        <v>31</v>
      </c>
      <c r="AX899" s="15" t="s">
        <v>82</v>
      </c>
      <c r="AY899" s="279" t="s">
        <v>211</v>
      </c>
    </row>
    <row r="900" spans="1:65" s="2" customFormat="1" ht="16.5" customHeight="1">
      <c r="A900" s="38"/>
      <c r="B900" s="39"/>
      <c r="C900" s="228" t="s">
        <v>952</v>
      </c>
      <c r="D900" s="228" t="s">
        <v>213</v>
      </c>
      <c r="E900" s="229" t="s">
        <v>953</v>
      </c>
      <c r="F900" s="230" t="s">
        <v>954</v>
      </c>
      <c r="G900" s="231" t="s">
        <v>895</v>
      </c>
      <c r="H900" s="232">
        <v>42</v>
      </c>
      <c r="I900" s="233"/>
      <c r="J900" s="234">
        <f>ROUND(I900*H900,2)</f>
        <v>0</v>
      </c>
      <c r="K900" s="235"/>
      <c r="L900" s="44"/>
      <c r="M900" s="236" t="s">
        <v>1</v>
      </c>
      <c r="N900" s="237" t="s">
        <v>39</v>
      </c>
      <c r="O900" s="91"/>
      <c r="P900" s="238">
        <f>O900*H900</f>
        <v>0</v>
      </c>
      <c r="Q900" s="238">
        <v>0</v>
      </c>
      <c r="R900" s="238">
        <f>Q900*H900</f>
        <v>0</v>
      </c>
      <c r="S900" s="238">
        <v>0</v>
      </c>
      <c r="T900" s="239">
        <f>S900*H900</f>
        <v>0</v>
      </c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R900" s="240" t="s">
        <v>310</v>
      </c>
      <c r="AT900" s="240" t="s">
        <v>213</v>
      </c>
      <c r="AU900" s="240" t="s">
        <v>84</v>
      </c>
      <c r="AY900" s="17" t="s">
        <v>211</v>
      </c>
      <c r="BE900" s="241">
        <f>IF(N900="základní",J900,0)</f>
        <v>0</v>
      </c>
      <c r="BF900" s="241">
        <f>IF(N900="snížená",J900,0)</f>
        <v>0</v>
      </c>
      <c r="BG900" s="241">
        <f>IF(N900="zákl. přenesená",J900,0)</f>
        <v>0</v>
      </c>
      <c r="BH900" s="241">
        <f>IF(N900="sníž. přenesená",J900,0)</f>
        <v>0</v>
      </c>
      <c r="BI900" s="241">
        <f>IF(N900="nulová",J900,0)</f>
        <v>0</v>
      </c>
      <c r="BJ900" s="17" t="s">
        <v>82</v>
      </c>
      <c r="BK900" s="241">
        <f>ROUND(I900*H900,2)</f>
        <v>0</v>
      </c>
      <c r="BL900" s="17" t="s">
        <v>310</v>
      </c>
      <c r="BM900" s="240" t="s">
        <v>955</v>
      </c>
    </row>
    <row r="901" spans="1:51" s="14" customFormat="1" ht="12">
      <c r="A901" s="14"/>
      <c r="B901" s="258"/>
      <c r="C901" s="259"/>
      <c r="D901" s="249" t="s">
        <v>221</v>
      </c>
      <c r="E901" s="260" t="s">
        <v>1</v>
      </c>
      <c r="F901" s="261" t="s">
        <v>956</v>
      </c>
      <c r="G901" s="259"/>
      <c r="H901" s="262">
        <v>24</v>
      </c>
      <c r="I901" s="263"/>
      <c r="J901" s="259"/>
      <c r="K901" s="259"/>
      <c r="L901" s="264"/>
      <c r="M901" s="265"/>
      <c r="N901" s="266"/>
      <c r="O901" s="266"/>
      <c r="P901" s="266"/>
      <c r="Q901" s="266"/>
      <c r="R901" s="266"/>
      <c r="S901" s="266"/>
      <c r="T901" s="267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68" t="s">
        <v>221</v>
      </c>
      <c r="AU901" s="268" t="s">
        <v>84</v>
      </c>
      <c r="AV901" s="14" t="s">
        <v>84</v>
      </c>
      <c r="AW901" s="14" t="s">
        <v>31</v>
      </c>
      <c r="AX901" s="14" t="s">
        <v>74</v>
      </c>
      <c r="AY901" s="268" t="s">
        <v>211</v>
      </c>
    </row>
    <row r="902" spans="1:51" s="14" customFormat="1" ht="12">
      <c r="A902" s="14"/>
      <c r="B902" s="258"/>
      <c r="C902" s="259"/>
      <c r="D902" s="249" t="s">
        <v>221</v>
      </c>
      <c r="E902" s="260" t="s">
        <v>1</v>
      </c>
      <c r="F902" s="261" t="s">
        <v>859</v>
      </c>
      <c r="G902" s="259"/>
      <c r="H902" s="262">
        <v>2</v>
      </c>
      <c r="I902" s="263"/>
      <c r="J902" s="259"/>
      <c r="K902" s="259"/>
      <c r="L902" s="264"/>
      <c r="M902" s="265"/>
      <c r="N902" s="266"/>
      <c r="O902" s="266"/>
      <c r="P902" s="266"/>
      <c r="Q902" s="266"/>
      <c r="R902" s="266"/>
      <c r="S902" s="266"/>
      <c r="T902" s="267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68" t="s">
        <v>221</v>
      </c>
      <c r="AU902" s="268" t="s">
        <v>84</v>
      </c>
      <c r="AV902" s="14" t="s">
        <v>84</v>
      </c>
      <c r="AW902" s="14" t="s">
        <v>31</v>
      </c>
      <c r="AX902" s="14" t="s">
        <v>74</v>
      </c>
      <c r="AY902" s="268" t="s">
        <v>211</v>
      </c>
    </row>
    <row r="903" spans="1:51" s="14" customFormat="1" ht="12">
      <c r="A903" s="14"/>
      <c r="B903" s="258"/>
      <c r="C903" s="259"/>
      <c r="D903" s="249" t="s">
        <v>221</v>
      </c>
      <c r="E903" s="260" t="s">
        <v>1</v>
      </c>
      <c r="F903" s="261" t="s">
        <v>957</v>
      </c>
      <c r="G903" s="259"/>
      <c r="H903" s="262">
        <v>10</v>
      </c>
      <c r="I903" s="263"/>
      <c r="J903" s="259"/>
      <c r="K903" s="259"/>
      <c r="L903" s="264"/>
      <c r="M903" s="265"/>
      <c r="N903" s="266"/>
      <c r="O903" s="266"/>
      <c r="P903" s="266"/>
      <c r="Q903" s="266"/>
      <c r="R903" s="266"/>
      <c r="S903" s="266"/>
      <c r="T903" s="267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68" t="s">
        <v>221</v>
      </c>
      <c r="AU903" s="268" t="s">
        <v>84</v>
      </c>
      <c r="AV903" s="14" t="s">
        <v>84</v>
      </c>
      <c r="AW903" s="14" t="s">
        <v>31</v>
      </c>
      <c r="AX903" s="14" t="s">
        <v>74</v>
      </c>
      <c r="AY903" s="268" t="s">
        <v>211</v>
      </c>
    </row>
    <row r="904" spans="1:51" s="14" customFormat="1" ht="12">
      <c r="A904" s="14"/>
      <c r="B904" s="258"/>
      <c r="C904" s="259"/>
      <c r="D904" s="249" t="s">
        <v>221</v>
      </c>
      <c r="E904" s="260" t="s">
        <v>1</v>
      </c>
      <c r="F904" s="261" t="s">
        <v>958</v>
      </c>
      <c r="G904" s="259"/>
      <c r="H904" s="262">
        <v>6</v>
      </c>
      <c r="I904" s="263"/>
      <c r="J904" s="259"/>
      <c r="K904" s="259"/>
      <c r="L904" s="264"/>
      <c r="M904" s="265"/>
      <c r="N904" s="266"/>
      <c r="O904" s="266"/>
      <c r="P904" s="266"/>
      <c r="Q904" s="266"/>
      <c r="R904" s="266"/>
      <c r="S904" s="266"/>
      <c r="T904" s="267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68" t="s">
        <v>221</v>
      </c>
      <c r="AU904" s="268" t="s">
        <v>84</v>
      </c>
      <c r="AV904" s="14" t="s">
        <v>84</v>
      </c>
      <c r="AW904" s="14" t="s">
        <v>31</v>
      </c>
      <c r="AX904" s="14" t="s">
        <v>74</v>
      </c>
      <c r="AY904" s="268" t="s">
        <v>211</v>
      </c>
    </row>
    <row r="905" spans="1:51" s="15" customFormat="1" ht="12">
      <c r="A905" s="15"/>
      <c r="B905" s="269"/>
      <c r="C905" s="270"/>
      <c r="D905" s="249" t="s">
        <v>221</v>
      </c>
      <c r="E905" s="271" t="s">
        <v>1</v>
      </c>
      <c r="F905" s="272" t="s">
        <v>225</v>
      </c>
      <c r="G905" s="270"/>
      <c r="H905" s="273">
        <v>42</v>
      </c>
      <c r="I905" s="274"/>
      <c r="J905" s="270"/>
      <c r="K905" s="270"/>
      <c r="L905" s="275"/>
      <c r="M905" s="276"/>
      <c r="N905" s="277"/>
      <c r="O905" s="277"/>
      <c r="P905" s="277"/>
      <c r="Q905" s="277"/>
      <c r="R905" s="277"/>
      <c r="S905" s="277"/>
      <c r="T905" s="278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T905" s="279" t="s">
        <v>221</v>
      </c>
      <c r="AU905" s="279" t="s">
        <v>84</v>
      </c>
      <c r="AV905" s="15" t="s">
        <v>217</v>
      </c>
      <c r="AW905" s="15" t="s">
        <v>31</v>
      </c>
      <c r="AX905" s="15" t="s">
        <v>82</v>
      </c>
      <c r="AY905" s="279" t="s">
        <v>211</v>
      </c>
    </row>
    <row r="906" spans="1:65" s="2" customFormat="1" ht="16.5" customHeight="1">
      <c r="A906" s="38"/>
      <c r="B906" s="39"/>
      <c r="C906" s="228" t="s">
        <v>959</v>
      </c>
      <c r="D906" s="228" t="s">
        <v>213</v>
      </c>
      <c r="E906" s="229" t="s">
        <v>960</v>
      </c>
      <c r="F906" s="230" t="s">
        <v>961</v>
      </c>
      <c r="G906" s="231" t="s">
        <v>895</v>
      </c>
      <c r="H906" s="232">
        <v>3</v>
      </c>
      <c r="I906" s="233"/>
      <c r="J906" s="234">
        <f>ROUND(I906*H906,2)</f>
        <v>0</v>
      </c>
      <c r="K906" s="235"/>
      <c r="L906" s="44"/>
      <c r="M906" s="236" t="s">
        <v>1</v>
      </c>
      <c r="N906" s="237" t="s">
        <v>39</v>
      </c>
      <c r="O906" s="91"/>
      <c r="P906" s="238">
        <f>O906*H906</f>
        <v>0</v>
      </c>
      <c r="Q906" s="238">
        <v>0</v>
      </c>
      <c r="R906" s="238">
        <f>Q906*H906</f>
        <v>0</v>
      </c>
      <c r="S906" s="238">
        <v>0.00156</v>
      </c>
      <c r="T906" s="239">
        <f>S906*H906</f>
        <v>0.00468</v>
      </c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R906" s="240" t="s">
        <v>310</v>
      </c>
      <c r="AT906" s="240" t="s">
        <v>213</v>
      </c>
      <c r="AU906" s="240" t="s">
        <v>84</v>
      </c>
      <c r="AY906" s="17" t="s">
        <v>211</v>
      </c>
      <c r="BE906" s="241">
        <f>IF(N906="základní",J906,0)</f>
        <v>0</v>
      </c>
      <c r="BF906" s="241">
        <f>IF(N906="snížená",J906,0)</f>
        <v>0</v>
      </c>
      <c r="BG906" s="241">
        <f>IF(N906="zákl. přenesená",J906,0)</f>
        <v>0</v>
      </c>
      <c r="BH906" s="241">
        <f>IF(N906="sníž. přenesená",J906,0)</f>
        <v>0</v>
      </c>
      <c r="BI906" s="241">
        <f>IF(N906="nulová",J906,0)</f>
        <v>0</v>
      </c>
      <c r="BJ906" s="17" t="s">
        <v>82</v>
      </c>
      <c r="BK906" s="241">
        <f>ROUND(I906*H906,2)</f>
        <v>0</v>
      </c>
      <c r="BL906" s="17" t="s">
        <v>310</v>
      </c>
      <c r="BM906" s="240" t="s">
        <v>962</v>
      </c>
    </row>
    <row r="907" spans="1:51" s="13" customFormat="1" ht="12">
      <c r="A907" s="13"/>
      <c r="B907" s="247"/>
      <c r="C907" s="248"/>
      <c r="D907" s="249" t="s">
        <v>221</v>
      </c>
      <c r="E907" s="250" t="s">
        <v>1</v>
      </c>
      <c r="F907" s="251" t="s">
        <v>963</v>
      </c>
      <c r="G907" s="248"/>
      <c r="H907" s="250" t="s">
        <v>1</v>
      </c>
      <c r="I907" s="252"/>
      <c r="J907" s="248"/>
      <c r="K907" s="248"/>
      <c r="L907" s="253"/>
      <c r="M907" s="254"/>
      <c r="N907" s="255"/>
      <c r="O907" s="255"/>
      <c r="P907" s="255"/>
      <c r="Q907" s="255"/>
      <c r="R907" s="255"/>
      <c r="S907" s="255"/>
      <c r="T907" s="256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57" t="s">
        <v>221</v>
      </c>
      <c r="AU907" s="257" t="s">
        <v>84</v>
      </c>
      <c r="AV907" s="13" t="s">
        <v>82</v>
      </c>
      <c r="AW907" s="13" t="s">
        <v>31</v>
      </c>
      <c r="AX907" s="13" t="s">
        <v>74</v>
      </c>
      <c r="AY907" s="257" t="s">
        <v>211</v>
      </c>
    </row>
    <row r="908" spans="1:51" s="14" customFormat="1" ht="12">
      <c r="A908" s="14"/>
      <c r="B908" s="258"/>
      <c r="C908" s="259"/>
      <c r="D908" s="249" t="s">
        <v>221</v>
      </c>
      <c r="E908" s="260" t="s">
        <v>1</v>
      </c>
      <c r="F908" s="261" t="s">
        <v>909</v>
      </c>
      <c r="G908" s="259"/>
      <c r="H908" s="262">
        <v>1</v>
      </c>
      <c r="I908" s="263"/>
      <c r="J908" s="259"/>
      <c r="K908" s="259"/>
      <c r="L908" s="264"/>
      <c r="M908" s="265"/>
      <c r="N908" s="266"/>
      <c r="O908" s="266"/>
      <c r="P908" s="266"/>
      <c r="Q908" s="266"/>
      <c r="R908" s="266"/>
      <c r="S908" s="266"/>
      <c r="T908" s="267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68" t="s">
        <v>221</v>
      </c>
      <c r="AU908" s="268" t="s">
        <v>84</v>
      </c>
      <c r="AV908" s="14" t="s">
        <v>84</v>
      </c>
      <c r="AW908" s="14" t="s">
        <v>31</v>
      </c>
      <c r="AX908" s="14" t="s">
        <v>74</v>
      </c>
      <c r="AY908" s="268" t="s">
        <v>211</v>
      </c>
    </row>
    <row r="909" spans="1:51" s="14" customFormat="1" ht="12">
      <c r="A909" s="14"/>
      <c r="B909" s="258"/>
      <c r="C909" s="259"/>
      <c r="D909" s="249" t="s">
        <v>221</v>
      </c>
      <c r="E909" s="260" t="s">
        <v>1</v>
      </c>
      <c r="F909" s="261" t="s">
        <v>941</v>
      </c>
      <c r="G909" s="259"/>
      <c r="H909" s="262">
        <v>1</v>
      </c>
      <c r="I909" s="263"/>
      <c r="J909" s="259"/>
      <c r="K909" s="259"/>
      <c r="L909" s="264"/>
      <c r="M909" s="265"/>
      <c r="N909" s="266"/>
      <c r="O909" s="266"/>
      <c r="P909" s="266"/>
      <c r="Q909" s="266"/>
      <c r="R909" s="266"/>
      <c r="S909" s="266"/>
      <c r="T909" s="267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68" t="s">
        <v>221</v>
      </c>
      <c r="AU909" s="268" t="s">
        <v>84</v>
      </c>
      <c r="AV909" s="14" t="s">
        <v>84</v>
      </c>
      <c r="AW909" s="14" t="s">
        <v>31</v>
      </c>
      <c r="AX909" s="14" t="s">
        <v>74</v>
      </c>
      <c r="AY909" s="268" t="s">
        <v>211</v>
      </c>
    </row>
    <row r="910" spans="1:51" s="14" customFormat="1" ht="12">
      <c r="A910" s="14"/>
      <c r="B910" s="258"/>
      <c r="C910" s="259"/>
      <c r="D910" s="249" t="s">
        <v>221</v>
      </c>
      <c r="E910" s="260" t="s">
        <v>1</v>
      </c>
      <c r="F910" s="261" t="s">
        <v>942</v>
      </c>
      <c r="G910" s="259"/>
      <c r="H910" s="262">
        <v>1</v>
      </c>
      <c r="I910" s="263"/>
      <c r="J910" s="259"/>
      <c r="K910" s="259"/>
      <c r="L910" s="264"/>
      <c r="M910" s="265"/>
      <c r="N910" s="266"/>
      <c r="O910" s="266"/>
      <c r="P910" s="266"/>
      <c r="Q910" s="266"/>
      <c r="R910" s="266"/>
      <c r="S910" s="266"/>
      <c r="T910" s="267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68" t="s">
        <v>221</v>
      </c>
      <c r="AU910" s="268" t="s">
        <v>84</v>
      </c>
      <c r="AV910" s="14" t="s">
        <v>84</v>
      </c>
      <c r="AW910" s="14" t="s">
        <v>31</v>
      </c>
      <c r="AX910" s="14" t="s">
        <v>74</v>
      </c>
      <c r="AY910" s="268" t="s">
        <v>211</v>
      </c>
    </row>
    <row r="911" spans="1:51" s="15" customFormat="1" ht="12">
      <c r="A911" s="15"/>
      <c r="B911" s="269"/>
      <c r="C911" s="270"/>
      <c r="D911" s="249" t="s">
        <v>221</v>
      </c>
      <c r="E911" s="271" t="s">
        <v>1</v>
      </c>
      <c r="F911" s="272" t="s">
        <v>225</v>
      </c>
      <c r="G911" s="270"/>
      <c r="H911" s="273">
        <v>3</v>
      </c>
      <c r="I911" s="274"/>
      <c r="J911" s="270"/>
      <c r="K911" s="270"/>
      <c r="L911" s="275"/>
      <c r="M911" s="276"/>
      <c r="N911" s="277"/>
      <c r="O911" s="277"/>
      <c r="P911" s="277"/>
      <c r="Q911" s="277"/>
      <c r="R911" s="277"/>
      <c r="S911" s="277"/>
      <c r="T911" s="278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T911" s="279" t="s">
        <v>221</v>
      </c>
      <c r="AU911" s="279" t="s">
        <v>84</v>
      </c>
      <c r="AV911" s="15" t="s">
        <v>217</v>
      </c>
      <c r="AW911" s="15" t="s">
        <v>31</v>
      </c>
      <c r="AX911" s="15" t="s">
        <v>82</v>
      </c>
      <c r="AY911" s="279" t="s">
        <v>211</v>
      </c>
    </row>
    <row r="912" spans="1:65" s="2" customFormat="1" ht="16.5" customHeight="1">
      <c r="A912" s="38"/>
      <c r="B912" s="39"/>
      <c r="C912" s="228" t="s">
        <v>964</v>
      </c>
      <c r="D912" s="228" t="s">
        <v>213</v>
      </c>
      <c r="E912" s="229" t="s">
        <v>965</v>
      </c>
      <c r="F912" s="230" t="s">
        <v>966</v>
      </c>
      <c r="G912" s="231" t="s">
        <v>895</v>
      </c>
      <c r="H912" s="232">
        <v>16</v>
      </c>
      <c r="I912" s="233"/>
      <c r="J912" s="234">
        <f>ROUND(I912*H912,2)</f>
        <v>0</v>
      </c>
      <c r="K912" s="235"/>
      <c r="L912" s="44"/>
      <c r="M912" s="236" t="s">
        <v>1</v>
      </c>
      <c r="N912" s="237" t="s">
        <v>39</v>
      </c>
      <c r="O912" s="91"/>
      <c r="P912" s="238">
        <f>O912*H912</f>
        <v>0</v>
      </c>
      <c r="Q912" s="238">
        <v>0</v>
      </c>
      <c r="R912" s="238">
        <f>Q912*H912</f>
        <v>0</v>
      </c>
      <c r="S912" s="238">
        <v>0.00086</v>
      </c>
      <c r="T912" s="239">
        <f>S912*H912</f>
        <v>0.01376</v>
      </c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R912" s="240" t="s">
        <v>310</v>
      </c>
      <c r="AT912" s="240" t="s">
        <v>213</v>
      </c>
      <c r="AU912" s="240" t="s">
        <v>84</v>
      </c>
      <c r="AY912" s="17" t="s">
        <v>211</v>
      </c>
      <c r="BE912" s="241">
        <f>IF(N912="základní",J912,0)</f>
        <v>0</v>
      </c>
      <c r="BF912" s="241">
        <f>IF(N912="snížená",J912,0)</f>
        <v>0</v>
      </c>
      <c r="BG912" s="241">
        <f>IF(N912="zákl. přenesená",J912,0)</f>
        <v>0</v>
      </c>
      <c r="BH912" s="241">
        <f>IF(N912="sníž. přenesená",J912,0)</f>
        <v>0</v>
      </c>
      <c r="BI912" s="241">
        <f>IF(N912="nulová",J912,0)</f>
        <v>0</v>
      </c>
      <c r="BJ912" s="17" t="s">
        <v>82</v>
      </c>
      <c r="BK912" s="241">
        <f>ROUND(I912*H912,2)</f>
        <v>0</v>
      </c>
      <c r="BL912" s="17" t="s">
        <v>310</v>
      </c>
      <c r="BM912" s="240" t="s">
        <v>967</v>
      </c>
    </row>
    <row r="913" spans="1:51" s="14" customFormat="1" ht="12">
      <c r="A913" s="14"/>
      <c r="B913" s="258"/>
      <c r="C913" s="259"/>
      <c r="D913" s="249" t="s">
        <v>221</v>
      </c>
      <c r="E913" s="260" t="s">
        <v>1</v>
      </c>
      <c r="F913" s="261" t="s">
        <v>802</v>
      </c>
      <c r="G913" s="259"/>
      <c r="H913" s="262">
        <v>8</v>
      </c>
      <c r="I913" s="263"/>
      <c r="J913" s="259"/>
      <c r="K913" s="259"/>
      <c r="L913" s="264"/>
      <c r="M913" s="265"/>
      <c r="N913" s="266"/>
      <c r="O913" s="266"/>
      <c r="P913" s="266"/>
      <c r="Q913" s="266"/>
      <c r="R913" s="266"/>
      <c r="S913" s="266"/>
      <c r="T913" s="267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68" t="s">
        <v>221</v>
      </c>
      <c r="AU913" s="268" t="s">
        <v>84</v>
      </c>
      <c r="AV913" s="14" t="s">
        <v>84</v>
      </c>
      <c r="AW913" s="14" t="s">
        <v>31</v>
      </c>
      <c r="AX913" s="14" t="s">
        <v>74</v>
      </c>
      <c r="AY913" s="268" t="s">
        <v>211</v>
      </c>
    </row>
    <row r="914" spans="1:51" s="14" customFormat="1" ht="12">
      <c r="A914" s="14"/>
      <c r="B914" s="258"/>
      <c r="C914" s="259"/>
      <c r="D914" s="249" t="s">
        <v>221</v>
      </c>
      <c r="E914" s="260" t="s">
        <v>1</v>
      </c>
      <c r="F914" s="261" t="s">
        <v>914</v>
      </c>
      <c r="G914" s="259"/>
      <c r="H914" s="262">
        <v>4</v>
      </c>
      <c r="I914" s="263"/>
      <c r="J914" s="259"/>
      <c r="K914" s="259"/>
      <c r="L914" s="264"/>
      <c r="M914" s="265"/>
      <c r="N914" s="266"/>
      <c r="O914" s="266"/>
      <c r="P914" s="266"/>
      <c r="Q914" s="266"/>
      <c r="R914" s="266"/>
      <c r="S914" s="266"/>
      <c r="T914" s="267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68" t="s">
        <v>221</v>
      </c>
      <c r="AU914" s="268" t="s">
        <v>84</v>
      </c>
      <c r="AV914" s="14" t="s">
        <v>84</v>
      </c>
      <c r="AW914" s="14" t="s">
        <v>31</v>
      </c>
      <c r="AX914" s="14" t="s">
        <v>74</v>
      </c>
      <c r="AY914" s="268" t="s">
        <v>211</v>
      </c>
    </row>
    <row r="915" spans="1:51" s="14" customFormat="1" ht="12">
      <c r="A915" s="14"/>
      <c r="B915" s="258"/>
      <c r="C915" s="259"/>
      <c r="D915" s="249" t="s">
        <v>221</v>
      </c>
      <c r="E915" s="260" t="s">
        <v>1</v>
      </c>
      <c r="F915" s="261" t="s">
        <v>915</v>
      </c>
      <c r="G915" s="259"/>
      <c r="H915" s="262">
        <v>4</v>
      </c>
      <c r="I915" s="263"/>
      <c r="J915" s="259"/>
      <c r="K915" s="259"/>
      <c r="L915" s="264"/>
      <c r="M915" s="265"/>
      <c r="N915" s="266"/>
      <c r="O915" s="266"/>
      <c r="P915" s="266"/>
      <c r="Q915" s="266"/>
      <c r="R915" s="266"/>
      <c r="S915" s="266"/>
      <c r="T915" s="267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68" t="s">
        <v>221</v>
      </c>
      <c r="AU915" s="268" t="s">
        <v>84</v>
      </c>
      <c r="AV915" s="14" t="s">
        <v>84</v>
      </c>
      <c r="AW915" s="14" t="s">
        <v>31</v>
      </c>
      <c r="AX915" s="14" t="s">
        <v>74</v>
      </c>
      <c r="AY915" s="268" t="s">
        <v>211</v>
      </c>
    </row>
    <row r="916" spans="1:51" s="15" customFormat="1" ht="12">
      <c r="A916" s="15"/>
      <c r="B916" s="269"/>
      <c r="C916" s="270"/>
      <c r="D916" s="249" t="s">
        <v>221</v>
      </c>
      <c r="E916" s="271" t="s">
        <v>1</v>
      </c>
      <c r="F916" s="272" t="s">
        <v>225</v>
      </c>
      <c r="G916" s="270"/>
      <c r="H916" s="273">
        <v>16</v>
      </c>
      <c r="I916" s="274"/>
      <c r="J916" s="270"/>
      <c r="K916" s="270"/>
      <c r="L916" s="275"/>
      <c r="M916" s="276"/>
      <c r="N916" s="277"/>
      <c r="O916" s="277"/>
      <c r="P916" s="277"/>
      <c r="Q916" s="277"/>
      <c r="R916" s="277"/>
      <c r="S916" s="277"/>
      <c r="T916" s="278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79" t="s">
        <v>221</v>
      </c>
      <c r="AU916" s="279" t="s">
        <v>84</v>
      </c>
      <c r="AV916" s="15" t="s">
        <v>217</v>
      </c>
      <c r="AW916" s="15" t="s">
        <v>31</v>
      </c>
      <c r="AX916" s="15" t="s">
        <v>82</v>
      </c>
      <c r="AY916" s="279" t="s">
        <v>211</v>
      </c>
    </row>
    <row r="917" spans="1:65" s="2" customFormat="1" ht="24.15" customHeight="1">
      <c r="A917" s="38"/>
      <c r="B917" s="39"/>
      <c r="C917" s="228" t="s">
        <v>968</v>
      </c>
      <c r="D917" s="228" t="s">
        <v>213</v>
      </c>
      <c r="E917" s="229" t="s">
        <v>969</v>
      </c>
      <c r="F917" s="230" t="s">
        <v>970</v>
      </c>
      <c r="G917" s="231" t="s">
        <v>895</v>
      </c>
      <c r="H917" s="232">
        <v>3</v>
      </c>
      <c r="I917" s="233"/>
      <c r="J917" s="234">
        <f>ROUND(I917*H917,2)</f>
        <v>0</v>
      </c>
      <c r="K917" s="235"/>
      <c r="L917" s="44"/>
      <c r="M917" s="236" t="s">
        <v>1</v>
      </c>
      <c r="N917" s="237" t="s">
        <v>39</v>
      </c>
      <c r="O917" s="91"/>
      <c r="P917" s="238">
        <f>O917*H917</f>
        <v>0</v>
      </c>
      <c r="Q917" s="238">
        <v>0.0018</v>
      </c>
      <c r="R917" s="238">
        <f>Q917*H917</f>
        <v>0.0054</v>
      </c>
      <c r="S917" s="238">
        <v>0</v>
      </c>
      <c r="T917" s="239">
        <f>S917*H917</f>
        <v>0</v>
      </c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R917" s="240" t="s">
        <v>310</v>
      </c>
      <c r="AT917" s="240" t="s">
        <v>213</v>
      </c>
      <c r="AU917" s="240" t="s">
        <v>84</v>
      </c>
      <c r="AY917" s="17" t="s">
        <v>211</v>
      </c>
      <c r="BE917" s="241">
        <f>IF(N917="základní",J917,0)</f>
        <v>0</v>
      </c>
      <c r="BF917" s="241">
        <f>IF(N917="snížená",J917,0)</f>
        <v>0</v>
      </c>
      <c r="BG917" s="241">
        <f>IF(N917="zákl. přenesená",J917,0)</f>
        <v>0</v>
      </c>
      <c r="BH917" s="241">
        <f>IF(N917="sníž. přenesená",J917,0)</f>
        <v>0</v>
      </c>
      <c r="BI917" s="241">
        <f>IF(N917="nulová",J917,0)</f>
        <v>0</v>
      </c>
      <c r="BJ917" s="17" t="s">
        <v>82</v>
      </c>
      <c r="BK917" s="241">
        <f>ROUND(I917*H917,2)</f>
        <v>0</v>
      </c>
      <c r="BL917" s="17" t="s">
        <v>310</v>
      </c>
      <c r="BM917" s="240" t="s">
        <v>971</v>
      </c>
    </row>
    <row r="918" spans="1:51" s="14" customFormat="1" ht="12">
      <c r="A918" s="14"/>
      <c r="B918" s="258"/>
      <c r="C918" s="259"/>
      <c r="D918" s="249" t="s">
        <v>221</v>
      </c>
      <c r="E918" s="260" t="s">
        <v>1</v>
      </c>
      <c r="F918" s="261" t="s">
        <v>909</v>
      </c>
      <c r="G918" s="259"/>
      <c r="H918" s="262">
        <v>1</v>
      </c>
      <c r="I918" s="263"/>
      <c r="J918" s="259"/>
      <c r="K918" s="259"/>
      <c r="L918" s="264"/>
      <c r="M918" s="265"/>
      <c r="N918" s="266"/>
      <c r="O918" s="266"/>
      <c r="P918" s="266"/>
      <c r="Q918" s="266"/>
      <c r="R918" s="266"/>
      <c r="S918" s="266"/>
      <c r="T918" s="267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68" t="s">
        <v>221</v>
      </c>
      <c r="AU918" s="268" t="s">
        <v>84</v>
      </c>
      <c r="AV918" s="14" t="s">
        <v>84</v>
      </c>
      <c r="AW918" s="14" t="s">
        <v>31</v>
      </c>
      <c r="AX918" s="14" t="s">
        <v>74</v>
      </c>
      <c r="AY918" s="268" t="s">
        <v>211</v>
      </c>
    </row>
    <row r="919" spans="1:51" s="14" customFormat="1" ht="12">
      <c r="A919" s="14"/>
      <c r="B919" s="258"/>
      <c r="C919" s="259"/>
      <c r="D919" s="249" t="s">
        <v>221</v>
      </c>
      <c r="E919" s="260" t="s">
        <v>1</v>
      </c>
      <c r="F919" s="261" t="s">
        <v>941</v>
      </c>
      <c r="G919" s="259"/>
      <c r="H919" s="262">
        <v>1</v>
      </c>
      <c r="I919" s="263"/>
      <c r="J919" s="259"/>
      <c r="K919" s="259"/>
      <c r="L919" s="264"/>
      <c r="M919" s="265"/>
      <c r="N919" s="266"/>
      <c r="O919" s="266"/>
      <c r="P919" s="266"/>
      <c r="Q919" s="266"/>
      <c r="R919" s="266"/>
      <c r="S919" s="266"/>
      <c r="T919" s="267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68" t="s">
        <v>221</v>
      </c>
      <c r="AU919" s="268" t="s">
        <v>84</v>
      </c>
      <c r="AV919" s="14" t="s">
        <v>84</v>
      </c>
      <c r="AW919" s="14" t="s">
        <v>31</v>
      </c>
      <c r="AX919" s="14" t="s">
        <v>74</v>
      </c>
      <c r="AY919" s="268" t="s">
        <v>211</v>
      </c>
    </row>
    <row r="920" spans="1:51" s="14" customFormat="1" ht="12">
      <c r="A920" s="14"/>
      <c r="B920" s="258"/>
      <c r="C920" s="259"/>
      <c r="D920" s="249" t="s">
        <v>221</v>
      </c>
      <c r="E920" s="260" t="s">
        <v>1</v>
      </c>
      <c r="F920" s="261" t="s">
        <v>942</v>
      </c>
      <c r="G920" s="259"/>
      <c r="H920" s="262">
        <v>1</v>
      </c>
      <c r="I920" s="263"/>
      <c r="J920" s="259"/>
      <c r="K920" s="259"/>
      <c r="L920" s="264"/>
      <c r="M920" s="265"/>
      <c r="N920" s="266"/>
      <c r="O920" s="266"/>
      <c r="P920" s="266"/>
      <c r="Q920" s="266"/>
      <c r="R920" s="266"/>
      <c r="S920" s="266"/>
      <c r="T920" s="267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68" t="s">
        <v>221</v>
      </c>
      <c r="AU920" s="268" t="s">
        <v>84</v>
      </c>
      <c r="AV920" s="14" t="s">
        <v>84</v>
      </c>
      <c r="AW920" s="14" t="s">
        <v>31</v>
      </c>
      <c r="AX920" s="14" t="s">
        <v>74</v>
      </c>
      <c r="AY920" s="268" t="s">
        <v>211</v>
      </c>
    </row>
    <row r="921" spans="1:51" s="15" customFormat="1" ht="12">
      <c r="A921" s="15"/>
      <c r="B921" s="269"/>
      <c r="C921" s="270"/>
      <c r="D921" s="249" t="s">
        <v>221</v>
      </c>
      <c r="E921" s="271" t="s">
        <v>1</v>
      </c>
      <c r="F921" s="272" t="s">
        <v>225</v>
      </c>
      <c r="G921" s="270"/>
      <c r="H921" s="273">
        <v>3</v>
      </c>
      <c r="I921" s="274"/>
      <c r="J921" s="270"/>
      <c r="K921" s="270"/>
      <c r="L921" s="275"/>
      <c r="M921" s="276"/>
      <c r="N921" s="277"/>
      <c r="O921" s="277"/>
      <c r="P921" s="277"/>
      <c r="Q921" s="277"/>
      <c r="R921" s="277"/>
      <c r="S921" s="277"/>
      <c r="T921" s="278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T921" s="279" t="s">
        <v>221</v>
      </c>
      <c r="AU921" s="279" t="s">
        <v>84</v>
      </c>
      <c r="AV921" s="15" t="s">
        <v>217</v>
      </c>
      <c r="AW921" s="15" t="s">
        <v>31</v>
      </c>
      <c r="AX921" s="15" t="s">
        <v>82</v>
      </c>
      <c r="AY921" s="279" t="s">
        <v>211</v>
      </c>
    </row>
    <row r="922" spans="1:65" s="2" customFormat="1" ht="24.15" customHeight="1">
      <c r="A922" s="38"/>
      <c r="B922" s="39"/>
      <c r="C922" s="228" t="s">
        <v>972</v>
      </c>
      <c r="D922" s="228" t="s">
        <v>213</v>
      </c>
      <c r="E922" s="229" t="s">
        <v>973</v>
      </c>
      <c r="F922" s="230" t="s">
        <v>974</v>
      </c>
      <c r="G922" s="231" t="s">
        <v>274</v>
      </c>
      <c r="H922" s="232">
        <v>13</v>
      </c>
      <c r="I922" s="233"/>
      <c r="J922" s="234">
        <f>ROUND(I922*H922,2)</f>
        <v>0</v>
      </c>
      <c r="K922" s="235"/>
      <c r="L922" s="44"/>
      <c r="M922" s="236" t="s">
        <v>1</v>
      </c>
      <c r="N922" s="237" t="s">
        <v>39</v>
      </c>
      <c r="O922" s="91"/>
      <c r="P922" s="238">
        <f>O922*H922</f>
        <v>0</v>
      </c>
      <c r="Q922" s="238">
        <v>4E-05</v>
      </c>
      <c r="R922" s="238">
        <f>Q922*H922</f>
        <v>0.0005200000000000001</v>
      </c>
      <c r="S922" s="238">
        <v>0</v>
      </c>
      <c r="T922" s="239">
        <f>S922*H922</f>
        <v>0</v>
      </c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R922" s="240" t="s">
        <v>310</v>
      </c>
      <c r="AT922" s="240" t="s">
        <v>213</v>
      </c>
      <c r="AU922" s="240" t="s">
        <v>84</v>
      </c>
      <c r="AY922" s="17" t="s">
        <v>211</v>
      </c>
      <c r="BE922" s="241">
        <f>IF(N922="základní",J922,0)</f>
        <v>0</v>
      </c>
      <c r="BF922" s="241">
        <f>IF(N922="snížená",J922,0)</f>
        <v>0</v>
      </c>
      <c r="BG922" s="241">
        <f>IF(N922="zákl. přenesená",J922,0)</f>
        <v>0</v>
      </c>
      <c r="BH922" s="241">
        <f>IF(N922="sníž. přenesená",J922,0)</f>
        <v>0</v>
      </c>
      <c r="BI922" s="241">
        <f>IF(N922="nulová",J922,0)</f>
        <v>0</v>
      </c>
      <c r="BJ922" s="17" t="s">
        <v>82</v>
      </c>
      <c r="BK922" s="241">
        <f>ROUND(I922*H922,2)</f>
        <v>0</v>
      </c>
      <c r="BL922" s="17" t="s">
        <v>310</v>
      </c>
      <c r="BM922" s="240" t="s">
        <v>975</v>
      </c>
    </row>
    <row r="923" spans="1:47" s="2" customFormat="1" ht="12">
      <c r="A923" s="38"/>
      <c r="B923" s="39"/>
      <c r="C923" s="40"/>
      <c r="D923" s="242" t="s">
        <v>219</v>
      </c>
      <c r="E923" s="40"/>
      <c r="F923" s="243" t="s">
        <v>976</v>
      </c>
      <c r="G923" s="40"/>
      <c r="H923" s="40"/>
      <c r="I923" s="244"/>
      <c r="J923" s="40"/>
      <c r="K923" s="40"/>
      <c r="L923" s="44"/>
      <c r="M923" s="245"/>
      <c r="N923" s="246"/>
      <c r="O923" s="91"/>
      <c r="P923" s="91"/>
      <c r="Q923" s="91"/>
      <c r="R923" s="91"/>
      <c r="S923" s="91"/>
      <c r="T923" s="92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T923" s="17" t="s">
        <v>219</v>
      </c>
      <c r="AU923" s="17" t="s">
        <v>84</v>
      </c>
    </row>
    <row r="924" spans="1:51" s="13" customFormat="1" ht="12">
      <c r="A924" s="13"/>
      <c r="B924" s="247"/>
      <c r="C924" s="248"/>
      <c r="D924" s="249" t="s">
        <v>221</v>
      </c>
      <c r="E924" s="250" t="s">
        <v>1</v>
      </c>
      <c r="F924" s="251" t="s">
        <v>223</v>
      </c>
      <c r="G924" s="248"/>
      <c r="H924" s="250" t="s">
        <v>1</v>
      </c>
      <c r="I924" s="252"/>
      <c r="J924" s="248"/>
      <c r="K924" s="248"/>
      <c r="L924" s="253"/>
      <c r="M924" s="254"/>
      <c r="N924" s="255"/>
      <c r="O924" s="255"/>
      <c r="P924" s="255"/>
      <c r="Q924" s="255"/>
      <c r="R924" s="255"/>
      <c r="S924" s="255"/>
      <c r="T924" s="256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57" t="s">
        <v>221</v>
      </c>
      <c r="AU924" s="257" t="s">
        <v>84</v>
      </c>
      <c r="AV924" s="13" t="s">
        <v>82</v>
      </c>
      <c r="AW924" s="13" t="s">
        <v>31</v>
      </c>
      <c r="AX924" s="13" t="s">
        <v>74</v>
      </c>
      <c r="AY924" s="257" t="s">
        <v>211</v>
      </c>
    </row>
    <row r="925" spans="1:51" s="14" customFormat="1" ht="12">
      <c r="A925" s="14"/>
      <c r="B925" s="258"/>
      <c r="C925" s="259"/>
      <c r="D925" s="249" t="s">
        <v>221</v>
      </c>
      <c r="E925" s="260" t="s">
        <v>1</v>
      </c>
      <c r="F925" s="261" t="s">
        <v>746</v>
      </c>
      <c r="G925" s="259"/>
      <c r="H925" s="262">
        <v>4</v>
      </c>
      <c r="I925" s="263"/>
      <c r="J925" s="259"/>
      <c r="K925" s="259"/>
      <c r="L925" s="264"/>
      <c r="M925" s="265"/>
      <c r="N925" s="266"/>
      <c r="O925" s="266"/>
      <c r="P925" s="266"/>
      <c r="Q925" s="266"/>
      <c r="R925" s="266"/>
      <c r="S925" s="266"/>
      <c r="T925" s="267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68" t="s">
        <v>221</v>
      </c>
      <c r="AU925" s="268" t="s">
        <v>84</v>
      </c>
      <c r="AV925" s="14" t="s">
        <v>84</v>
      </c>
      <c r="AW925" s="14" t="s">
        <v>31</v>
      </c>
      <c r="AX925" s="14" t="s">
        <v>74</v>
      </c>
      <c r="AY925" s="268" t="s">
        <v>211</v>
      </c>
    </row>
    <row r="926" spans="1:51" s="14" customFormat="1" ht="12">
      <c r="A926" s="14"/>
      <c r="B926" s="258"/>
      <c r="C926" s="259"/>
      <c r="D926" s="249" t="s">
        <v>221</v>
      </c>
      <c r="E926" s="260" t="s">
        <v>1</v>
      </c>
      <c r="F926" s="261" t="s">
        <v>790</v>
      </c>
      <c r="G926" s="259"/>
      <c r="H926" s="262">
        <v>1</v>
      </c>
      <c r="I926" s="263"/>
      <c r="J926" s="259"/>
      <c r="K926" s="259"/>
      <c r="L926" s="264"/>
      <c r="M926" s="265"/>
      <c r="N926" s="266"/>
      <c r="O926" s="266"/>
      <c r="P926" s="266"/>
      <c r="Q926" s="266"/>
      <c r="R926" s="266"/>
      <c r="S926" s="266"/>
      <c r="T926" s="267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68" t="s">
        <v>221</v>
      </c>
      <c r="AU926" s="268" t="s">
        <v>84</v>
      </c>
      <c r="AV926" s="14" t="s">
        <v>84</v>
      </c>
      <c r="AW926" s="14" t="s">
        <v>31</v>
      </c>
      <c r="AX926" s="14" t="s">
        <v>74</v>
      </c>
      <c r="AY926" s="268" t="s">
        <v>211</v>
      </c>
    </row>
    <row r="927" spans="1:51" s="13" customFormat="1" ht="12">
      <c r="A927" s="13"/>
      <c r="B927" s="247"/>
      <c r="C927" s="248"/>
      <c r="D927" s="249" t="s">
        <v>221</v>
      </c>
      <c r="E927" s="250" t="s">
        <v>1</v>
      </c>
      <c r="F927" s="251" t="s">
        <v>331</v>
      </c>
      <c r="G927" s="248"/>
      <c r="H927" s="250" t="s">
        <v>1</v>
      </c>
      <c r="I927" s="252"/>
      <c r="J927" s="248"/>
      <c r="K927" s="248"/>
      <c r="L927" s="253"/>
      <c r="M927" s="254"/>
      <c r="N927" s="255"/>
      <c r="O927" s="255"/>
      <c r="P927" s="255"/>
      <c r="Q927" s="255"/>
      <c r="R927" s="255"/>
      <c r="S927" s="255"/>
      <c r="T927" s="256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57" t="s">
        <v>221</v>
      </c>
      <c r="AU927" s="257" t="s">
        <v>84</v>
      </c>
      <c r="AV927" s="13" t="s">
        <v>82</v>
      </c>
      <c r="AW927" s="13" t="s">
        <v>31</v>
      </c>
      <c r="AX927" s="13" t="s">
        <v>74</v>
      </c>
      <c r="AY927" s="257" t="s">
        <v>211</v>
      </c>
    </row>
    <row r="928" spans="1:51" s="14" customFormat="1" ht="12">
      <c r="A928" s="14"/>
      <c r="B928" s="258"/>
      <c r="C928" s="259"/>
      <c r="D928" s="249" t="s">
        <v>221</v>
      </c>
      <c r="E928" s="260" t="s">
        <v>1</v>
      </c>
      <c r="F928" s="261" t="s">
        <v>746</v>
      </c>
      <c r="G928" s="259"/>
      <c r="H928" s="262">
        <v>4</v>
      </c>
      <c r="I928" s="263"/>
      <c r="J928" s="259"/>
      <c r="K928" s="259"/>
      <c r="L928" s="264"/>
      <c r="M928" s="265"/>
      <c r="N928" s="266"/>
      <c r="O928" s="266"/>
      <c r="P928" s="266"/>
      <c r="Q928" s="266"/>
      <c r="R928" s="266"/>
      <c r="S928" s="266"/>
      <c r="T928" s="267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68" t="s">
        <v>221</v>
      </c>
      <c r="AU928" s="268" t="s">
        <v>84</v>
      </c>
      <c r="AV928" s="14" t="s">
        <v>84</v>
      </c>
      <c r="AW928" s="14" t="s">
        <v>31</v>
      </c>
      <c r="AX928" s="14" t="s">
        <v>74</v>
      </c>
      <c r="AY928" s="268" t="s">
        <v>211</v>
      </c>
    </row>
    <row r="929" spans="1:51" s="13" customFormat="1" ht="12">
      <c r="A929" s="13"/>
      <c r="B929" s="247"/>
      <c r="C929" s="248"/>
      <c r="D929" s="249" t="s">
        <v>221</v>
      </c>
      <c r="E929" s="250" t="s">
        <v>1</v>
      </c>
      <c r="F929" s="251" t="s">
        <v>335</v>
      </c>
      <c r="G929" s="248"/>
      <c r="H929" s="250" t="s">
        <v>1</v>
      </c>
      <c r="I929" s="252"/>
      <c r="J929" s="248"/>
      <c r="K929" s="248"/>
      <c r="L929" s="253"/>
      <c r="M929" s="254"/>
      <c r="N929" s="255"/>
      <c r="O929" s="255"/>
      <c r="P929" s="255"/>
      <c r="Q929" s="255"/>
      <c r="R929" s="255"/>
      <c r="S929" s="255"/>
      <c r="T929" s="256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57" t="s">
        <v>221</v>
      </c>
      <c r="AU929" s="257" t="s">
        <v>84</v>
      </c>
      <c r="AV929" s="13" t="s">
        <v>82</v>
      </c>
      <c r="AW929" s="13" t="s">
        <v>31</v>
      </c>
      <c r="AX929" s="13" t="s">
        <v>74</v>
      </c>
      <c r="AY929" s="257" t="s">
        <v>211</v>
      </c>
    </row>
    <row r="930" spans="1:51" s="14" customFormat="1" ht="12">
      <c r="A930" s="14"/>
      <c r="B930" s="258"/>
      <c r="C930" s="259"/>
      <c r="D930" s="249" t="s">
        <v>221</v>
      </c>
      <c r="E930" s="260" t="s">
        <v>1</v>
      </c>
      <c r="F930" s="261" t="s">
        <v>746</v>
      </c>
      <c r="G930" s="259"/>
      <c r="H930" s="262">
        <v>4</v>
      </c>
      <c r="I930" s="263"/>
      <c r="J930" s="259"/>
      <c r="K930" s="259"/>
      <c r="L930" s="264"/>
      <c r="M930" s="265"/>
      <c r="N930" s="266"/>
      <c r="O930" s="266"/>
      <c r="P930" s="266"/>
      <c r="Q930" s="266"/>
      <c r="R930" s="266"/>
      <c r="S930" s="266"/>
      <c r="T930" s="267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68" t="s">
        <v>221</v>
      </c>
      <c r="AU930" s="268" t="s">
        <v>84</v>
      </c>
      <c r="AV930" s="14" t="s">
        <v>84</v>
      </c>
      <c r="AW930" s="14" t="s">
        <v>31</v>
      </c>
      <c r="AX930" s="14" t="s">
        <v>74</v>
      </c>
      <c r="AY930" s="268" t="s">
        <v>211</v>
      </c>
    </row>
    <row r="931" spans="1:51" s="15" customFormat="1" ht="12">
      <c r="A931" s="15"/>
      <c r="B931" s="269"/>
      <c r="C931" s="270"/>
      <c r="D931" s="249" t="s">
        <v>221</v>
      </c>
      <c r="E931" s="271" t="s">
        <v>1</v>
      </c>
      <c r="F931" s="272" t="s">
        <v>225</v>
      </c>
      <c r="G931" s="270"/>
      <c r="H931" s="273">
        <v>13</v>
      </c>
      <c r="I931" s="274"/>
      <c r="J931" s="270"/>
      <c r="K931" s="270"/>
      <c r="L931" s="275"/>
      <c r="M931" s="276"/>
      <c r="N931" s="277"/>
      <c r="O931" s="277"/>
      <c r="P931" s="277"/>
      <c r="Q931" s="277"/>
      <c r="R931" s="277"/>
      <c r="S931" s="277"/>
      <c r="T931" s="278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T931" s="279" t="s">
        <v>221</v>
      </c>
      <c r="AU931" s="279" t="s">
        <v>84</v>
      </c>
      <c r="AV931" s="15" t="s">
        <v>217</v>
      </c>
      <c r="AW931" s="15" t="s">
        <v>31</v>
      </c>
      <c r="AX931" s="15" t="s">
        <v>82</v>
      </c>
      <c r="AY931" s="279" t="s">
        <v>211</v>
      </c>
    </row>
    <row r="932" spans="1:65" s="2" customFormat="1" ht="24.15" customHeight="1">
      <c r="A932" s="38"/>
      <c r="B932" s="39"/>
      <c r="C932" s="280" t="s">
        <v>977</v>
      </c>
      <c r="D932" s="280" t="s">
        <v>258</v>
      </c>
      <c r="E932" s="281" t="s">
        <v>978</v>
      </c>
      <c r="F932" s="282" t="s">
        <v>979</v>
      </c>
      <c r="G932" s="283" t="s">
        <v>274</v>
      </c>
      <c r="H932" s="284">
        <v>12</v>
      </c>
      <c r="I932" s="285"/>
      <c r="J932" s="286">
        <f>ROUND(I932*H932,2)</f>
        <v>0</v>
      </c>
      <c r="K932" s="287"/>
      <c r="L932" s="288"/>
      <c r="M932" s="289" t="s">
        <v>1</v>
      </c>
      <c r="N932" s="290" t="s">
        <v>39</v>
      </c>
      <c r="O932" s="91"/>
      <c r="P932" s="238">
        <f>O932*H932</f>
        <v>0</v>
      </c>
      <c r="Q932" s="238">
        <v>0.0015</v>
      </c>
      <c r="R932" s="238">
        <f>Q932*H932</f>
        <v>0.018000000000000002</v>
      </c>
      <c r="S932" s="238">
        <v>0</v>
      </c>
      <c r="T932" s="239">
        <f>S932*H932</f>
        <v>0</v>
      </c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R932" s="240" t="s">
        <v>468</v>
      </c>
      <c r="AT932" s="240" t="s">
        <v>258</v>
      </c>
      <c r="AU932" s="240" t="s">
        <v>84</v>
      </c>
      <c r="AY932" s="17" t="s">
        <v>211</v>
      </c>
      <c r="BE932" s="241">
        <f>IF(N932="základní",J932,0)</f>
        <v>0</v>
      </c>
      <c r="BF932" s="241">
        <f>IF(N932="snížená",J932,0)</f>
        <v>0</v>
      </c>
      <c r="BG932" s="241">
        <f>IF(N932="zákl. přenesená",J932,0)</f>
        <v>0</v>
      </c>
      <c r="BH932" s="241">
        <f>IF(N932="sníž. přenesená",J932,0)</f>
        <v>0</v>
      </c>
      <c r="BI932" s="241">
        <f>IF(N932="nulová",J932,0)</f>
        <v>0</v>
      </c>
      <c r="BJ932" s="17" t="s">
        <v>82</v>
      </c>
      <c r="BK932" s="241">
        <f>ROUND(I932*H932,2)</f>
        <v>0</v>
      </c>
      <c r="BL932" s="17" t="s">
        <v>310</v>
      </c>
      <c r="BM932" s="240" t="s">
        <v>980</v>
      </c>
    </row>
    <row r="933" spans="1:51" s="14" customFormat="1" ht="12">
      <c r="A933" s="14"/>
      <c r="B933" s="258"/>
      <c r="C933" s="259"/>
      <c r="D933" s="249" t="s">
        <v>221</v>
      </c>
      <c r="E933" s="260" t="s">
        <v>1</v>
      </c>
      <c r="F933" s="261" t="s">
        <v>8</v>
      </c>
      <c r="G933" s="259"/>
      <c r="H933" s="262">
        <v>12</v>
      </c>
      <c r="I933" s="263"/>
      <c r="J933" s="259"/>
      <c r="K933" s="259"/>
      <c r="L933" s="264"/>
      <c r="M933" s="265"/>
      <c r="N933" s="266"/>
      <c r="O933" s="266"/>
      <c r="P933" s="266"/>
      <c r="Q933" s="266"/>
      <c r="R933" s="266"/>
      <c r="S933" s="266"/>
      <c r="T933" s="267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68" t="s">
        <v>221</v>
      </c>
      <c r="AU933" s="268" t="s">
        <v>84</v>
      </c>
      <c r="AV933" s="14" t="s">
        <v>84</v>
      </c>
      <c r="AW933" s="14" t="s">
        <v>31</v>
      </c>
      <c r="AX933" s="14" t="s">
        <v>74</v>
      </c>
      <c r="AY933" s="268" t="s">
        <v>211</v>
      </c>
    </row>
    <row r="934" spans="1:51" s="15" customFormat="1" ht="12">
      <c r="A934" s="15"/>
      <c r="B934" s="269"/>
      <c r="C934" s="270"/>
      <c r="D934" s="249" t="s">
        <v>221</v>
      </c>
      <c r="E934" s="271" t="s">
        <v>1</v>
      </c>
      <c r="F934" s="272" t="s">
        <v>225</v>
      </c>
      <c r="G934" s="270"/>
      <c r="H934" s="273">
        <v>12</v>
      </c>
      <c r="I934" s="274"/>
      <c r="J934" s="270"/>
      <c r="K934" s="270"/>
      <c r="L934" s="275"/>
      <c r="M934" s="276"/>
      <c r="N934" s="277"/>
      <c r="O934" s="277"/>
      <c r="P934" s="277"/>
      <c r="Q934" s="277"/>
      <c r="R934" s="277"/>
      <c r="S934" s="277"/>
      <c r="T934" s="278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T934" s="279" t="s">
        <v>221</v>
      </c>
      <c r="AU934" s="279" t="s">
        <v>84</v>
      </c>
      <c r="AV934" s="15" t="s">
        <v>217</v>
      </c>
      <c r="AW934" s="15" t="s">
        <v>31</v>
      </c>
      <c r="AX934" s="15" t="s">
        <v>82</v>
      </c>
      <c r="AY934" s="279" t="s">
        <v>211</v>
      </c>
    </row>
    <row r="935" spans="1:65" s="2" customFormat="1" ht="16.5" customHeight="1">
      <c r="A935" s="38"/>
      <c r="B935" s="39"/>
      <c r="C935" s="280" t="s">
        <v>981</v>
      </c>
      <c r="D935" s="280" t="s">
        <v>258</v>
      </c>
      <c r="E935" s="281" t="s">
        <v>982</v>
      </c>
      <c r="F935" s="282" t="s">
        <v>983</v>
      </c>
      <c r="G935" s="283" t="s">
        <v>274</v>
      </c>
      <c r="H935" s="284">
        <v>1</v>
      </c>
      <c r="I935" s="285"/>
      <c r="J935" s="286">
        <f>ROUND(I935*H935,2)</f>
        <v>0</v>
      </c>
      <c r="K935" s="287"/>
      <c r="L935" s="288"/>
      <c r="M935" s="289" t="s">
        <v>1</v>
      </c>
      <c r="N935" s="290" t="s">
        <v>39</v>
      </c>
      <c r="O935" s="91"/>
      <c r="P935" s="238">
        <f>O935*H935</f>
        <v>0</v>
      </c>
      <c r="Q935" s="238">
        <v>0</v>
      </c>
      <c r="R935" s="238">
        <f>Q935*H935</f>
        <v>0</v>
      </c>
      <c r="S935" s="238">
        <v>0</v>
      </c>
      <c r="T935" s="239">
        <f>S935*H935</f>
        <v>0</v>
      </c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R935" s="240" t="s">
        <v>468</v>
      </c>
      <c r="AT935" s="240" t="s">
        <v>258</v>
      </c>
      <c r="AU935" s="240" t="s">
        <v>84</v>
      </c>
      <c r="AY935" s="17" t="s">
        <v>211</v>
      </c>
      <c r="BE935" s="241">
        <f>IF(N935="základní",J935,0)</f>
        <v>0</v>
      </c>
      <c r="BF935" s="241">
        <f>IF(N935="snížená",J935,0)</f>
        <v>0</v>
      </c>
      <c r="BG935" s="241">
        <f>IF(N935="zákl. přenesená",J935,0)</f>
        <v>0</v>
      </c>
      <c r="BH935" s="241">
        <f>IF(N935="sníž. přenesená",J935,0)</f>
        <v>0</v>
      </c>
      <c r="BI935" s="241">
        <f>IF(N935="nulová",J935,0)</f>
        <v>0</v>
      </c>
      <c r="BJ935" s="17" t="s">
        <v>82</v>
      </c>
      <c r="BK935" s="241">
        <f>ROUND(I935*H935,2)</f>
        <v>0</v>
      </c>
      <c r="BL935" s="17" t="s">
        <v>310</v>
      </c>
      <c r="BM935" s="240" t="s">
        <v>984</v>
      </c>
    </row>
    <row r="936" spans="1:51" s="14" customFormat="1" ht="12">
      <c r="A936" s="14"/>
      <c r="B936" s="258"/>
      <c r="C936" s="259"/>
      <c r="D936" s="249" t="s">
        <v>221</v>
      </c>
      <c r="E936" s="260" t="s">
        <v>1</v>
      </c>
      <c r="F936" s="261" t="s">
        <v>82</v>
      </c>
      <c r="G936" s="259"/>
      <c r="H936" s="262">
        <v>1</v>
      </c>
      <c r="I936" s="263"/>
      <c r="J936" s="259"/>
      <c r="K936" s="259"/>
      <c r="L936" s="264"/>
      <c r="M936" s="265"/>
      <c r="N936" s="266"/>
      <c r="O936" s="266"/>
      <c r="P936" s="266"/>
      <c r="Q936" s="266"/>
      <c r="R936" s="266"/>
      <c r="S936" s="266"/>
      <c r="T936" s="267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68" t="s">
        <v>221</v>
      </c>
      <c r="AU936" s="268" t="s">
        <v>84</v>
      </c>
      <c r="AV936" s="14" t="s">
        <v>84</v>
      </c>
      <c r="AW936" s="14" t="s">
        <v>31</v>
      </c>
      <c r="AX936" s="14" t="s">
        <v>74</v>
      </c>
      <c r="AY936" s="268" t="s">
        <v>211</v>
      </c>
    </row>
    <row r="937" spans="1:51" s="15" customFormat="1" ht="12">
      <c r="A937" s="15"/>
      <c r="B937" s="269"/>
      <c r="C937" s="270"/>
      <c r="D937" s="249" t="s">
        <v>221</v>
      </c>
      <c r="E937" s="271" t="s">
        <v>1</v>
      </c>
      <c r="F937" s="272" t="s">
        <v>225</v>
      </c>
      <c r="G937" s="270"/>
      <c r="H937" s="273">
        <v>1</v>
      </c>
      <c r="I937" s="274"/>
      <c r="J937" s="270"/>
      <c r="K937" s="270"/>
      <c r="L937" s="275"/>
      <c r="M937" s="276"/>
      <c r="N937" s="277"/>
      <c r="O937" s="277"/>
      <c r="P937" s="277"/>
      <c r="Q937" s="277"/>
      <c r="R937" s="277"/>
      <c r="S937" s="277"/>
      <c r="T937" s="278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T937" s="279" t="s">
        <v>221</v>
      </c>
      <c r="AU937" s="279" t="s">
        <v>84</v>
      </c>
      <c r="AV937" s="15" t="s">
        <v>217</v>
      </c>
      <c r="AW937" s="15" t="s">
        <v>31</v>
      </c>
      <c r="AX937" s="15" t="s">
        <v>82</v>
      </c>
      <c r="AY937" s="279" t="s">
        <v>211</v>
      </c>
    </row>
    <row r="938" spans="1:65" s="2" customFormat="1" ht="16.5" customHeight="1">
      <c r="A938" s="38"/>
      <c r="B938" s="39"/>
      <c r="C938" s="228" t="s">
        <v>985</v>
      </c>
      <c r="D938" s="228" t="s">
        <v>213</v>
      </c>
      <c r="E938" s="229" t="s">
        <v>986</v>
      </c>
      <c r="F938" s="230" t="s">
        <v>987</v>
      </c>
      <c r="G938" s="231" t="s">
        <v>274</v>
      </c>
      <c r="H938" s="232">
        <v>13</v>
      </c>
      <c r="I938" s="233"/>
      <c r="J938" s="234">
        <f>ROUND(I938*H938,2)</f>
        <v>0</v>
      </c>
      <c r="K938" s="235"/>
      <c r="L938" s="44"/>
      <c r="M938" s="236" t="s">
        <v>1</v>
      </c>
      <c r="N938" s="237" t="s">
        <v>39</v>
      </c>
      <c r="O938" s="91"/>
      <c r="P938" s="238">
        <f>O938*H938</f>
        <v>0</v>
      </c>
      <c r="Q938" s="238">
        <v>0.00023</v>
      </c>
      <c r="R938" s="238">
        <f>Q938*H938</f>
        <v>0.00299</v>
      </c>
      <c r="S938" s="238">
        <v>0</v>
      </c>
      <c r="T938" s="239">
        <f>S938*H938</f>
        <v>0</v>
      </c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R938" s="240" t="s">
        <v>310</v>
      </c>
      <c r="AT938" s="240" t="s">
        <v>213</v>
      </c>
      <c r="AU938" s="240" t="s">
        <v>84</v>
      </c>
      <c r="AY938" s="17" t="s">
        <v>211</v>
      </c>
      <c r="BE938" s="241">
        <f>IF(N938="základní",J938,0)</f>
        <v>0</v>
      </c>
      <c r="BF938" s="241">
        <f>IF(N938="snížená",J938,0)</f>
        <v>0</v>
      </c>
      <c r="BG938" s="241">
        <f>IF(N938="zákl. přenesená",J938,0)</f>
        <v>0</v>
      </c>
      <c r="BH938" s="241">
        <f>IF(N938="sníž. přenesená",J938,0)</f>
        <v>0</v>
      </c>
      <c r="BI938" s="241">
        <f>IF(N938="nulová",J938,0)</f>
        <v>0</v>
      </c>
      <c r="BJ938" s="17" t="s">
        <v>82</v>
      </c>
      <c r="BK938" s="241">
        <f>ROUND(I938*H938,2)</f>
        <v>0</v>
      </c>
      <c r="BL938" s="17" t="s">
        <v>310</v>
      </c>
      <c r="BM938" s="240" t="s">
        <v>988</v>
      </c>
    </row>
    <row r="939" spans="1:51" s="14" customFormat="1" ht="12">
      <c r="A939" s="14"/>
      <c r="B939" s="258"/>
      <c r="C939" s="259"/>
      <c r="D939" s="249" t="s">
        <v>221</v>
      </c>
      <c r="E939" s="260" t="s">
        <v>1</v>
      </c>
      <c r="F939" s="261" t="s">
        <v>289</v>
      </c>
      <c r="G939" s="259"/>
      <c r="H939" s="262">
        <v>13</v>
      </c>
      <c r="I939" s="263"/>
      <c r="J939" s="259"/>
      <c r="K939" s="259"/>
      <c r="L939" s="264"/>
      <c r="M939" s="265"/>
      <c r="N939" s="266"/>
      <c r="O939" s="266"/>
      <c r="P939" s="266"/>
      <c r="Q939" s="266"/>
      <c r="R939" s="266"/>
      <c r="S939" s="266"/>
      <c r="T939" s="267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68" t="s">
        <v>221</v>
      </c>
      <c r="AU939" s="268" t="s">
        <v>84</v>
      </c>
      <c r="AV939" s="14" t="s">
        <v>84</v>
      </c>
      <c r="AW939" s="14" t="s">
        <v>31</v>
      </c>
      <c r="AX939" s="14" t="s">
        <v>74</v>
      </c>
      <c r="AY939" s="268" t="s">
        <v>211</v>
      </c>
    </row>
    <row r="940" spans="1:51" s="15" customFormat="1" ht="12">
      <c r="A940" s="15"/>
      <c r="B940" s="269"/>
      <c r="C940" s="270"/>
      <c r="D940" s="249" t="s">
        <v>221</v>
      </c>
      <c r="E940" s="271" t="s">
        <v>1</v>
      </c>
      <c r="F940" s="272" t="s">
        <v>225</v>
      </c>
      <c r="G940" s="270"/>
      <c r="H940" s="273">
        <v>13</v>
      </c>
      <c r="I940" s="274"/>
      <c r="J940" s="270"/>
      <c r="K940" s="270"/>
      <c r="L940" s="275"/>
      <c r="M940" s="276"/>
      <c r="N940" s="277"/>
      <c r="O940" s="277"/>
      <c r="P940" s="277"/>
      <c r="Q940" s="277"/>
      <c r="R940" s="277"/>
      <c r="S940" s="277"/>
      <c r="T940" s="278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T940" s="279" t="s">
        <v>221</v>
      </c>
      <c r="AU940" s="279" t="s">
        <v>84</v>
      </c>
      <c r="AV940" s="15" t="s">
        <v>217</v>
      </c>
      <c r="AW940" s="15" t="s">
        <v>31</v>
      </c>
      <c r="AX940" s="15" t="s">
        <v>82</v>
      </c>
      <c r="AY940" s="279" t="s">
        <v>211</v>
      </c>
    </row>
    <row r="941" spans="1:65" s="2" customFormat="1" ht="16.5" customHeight="1">
      <c r="A941" s="38"/>
      <c r="B941" s="39"/>
      <c r="C941" s="228" t="s">
        <v>989</v>
      </c>
      <c r="D941" s="228" t="s">
        <v>213</v>
      </c>
      <c r="E941" s="229" t="s">
        <v>990</v>
      </c>
      <c r="F941" s="230" t="s">
        <v>991</v>
      </c>
      <c r="G941" s="231" t="s">
        <v>274</v>
      </c>
      <c r="H941" s="232">
        <v>10</v>
      </c>
      <c r="I941" s="233"/>
      <c r="J941" s="234">
        <f>ROUND(I941*H941,2)</f>
        <v>0</v>
      </c>
      <c r="K941" s="235"/>
      <c r="L941" s="44"/>
      <c r="M941" s="236" t="s">
        <v>1</v>
      </c>
      <c r="N941" s="237" t="s">
        <v>39</v>
      </c>
      <c r="O941" s="91"/>
      <c r="P941" s="238">
        <f>O941*H941</f>
        <v>0</v>
      </c>
      <c r="Q941" s="238">
        <v>0.00028</v>
      </c>
      <c r="R941" s="238">
        <f>Q941*H941</f>
        <v>0.0027999999999999995</v>
      </c>
      <c r="S941" s="238">
        <v>0</v>
      </c>
      <c r="T941" s="239">
        <f>S941*H941</f>
        <v>0</v>
      </c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R941" s="240" t="s">
        <v>310</v>
      </c>
      <c r="AT941" s="240" t="s">
        <v>213</v>
      </c>
      <c r="AU941" s="240" t="s">
        <v>84</v>
      </c>
      <c r="AY941" s="17" t="s">
        <v>211</v>
      </c>
      <c r="BE941" s="241">
        <f>IF(N941="základní",J941,0)</f>
        <v>0</v>
      </c>
      <c r="BF941" s="241">
        <f>IF(N941="snížená",J941,0)</f>
        <v>0</v>
      </c>
      <c r="BG941" s="241">
        <f>IF(N941="zákl. přenesená",J941,0)</f>
        <v>0</v>
      </c>
      <c r="BH941" s="241">
        <f>IF(N941="sníž. přenesená",J941,0)</f>
        <v>0</v>
      </c>
      <c r="BI941" s="241">
        <f>IF(N941="nulová",J941,0)</f>
        <v>0</v>
      </c>
      <c r="BJ941" s="17" t="s">
        <v>82</v>
      </c>
      <c r="BK941" s="241">
        <f>ROUND(I941*H941,2)</f>
        <v>0</v>
      </c>
      <c r="BL941" s="17" t="s">
        <v>310</v>
      </c>
      <c r="BM941" s="240" t="s">
        <v>992</v>
      </c>
    </row>
    <row r="942" spans="1:51" s="14" customFormat="1" ht="12">
      <c r="A942" s="14"/>
      <c r="B942" s="258"/>
      <c r="C942" s="259"/>
      <c r="D942" s="249" t="s">
        <v>221</v>
      </c>
      <c r="E942" s="260" t="s">
        <v>1</v>
      </c>
      <c r="F942" s="261" t="s">
        <v>897</v>
      </c>
      <c r="G942" s="259"/>
      <c r="H942" s="262">
        <v>2</v>
      </c>
      <c r="I942" s="263"/>
      <c r="J942" s="259"/>
      <c r="K942" s="259"/>
      <c r="L942" s="264"/>
      <c r="M942" s="265"/>
      <c r="N942" s="266"/>
      <c r="O942" s="266"/>
      <c r="P942" s="266"/>
      <c r="Q942" s="266"/>
      <c r="R942" s="266"/>
      <c r="S942" s="266"/>
      <c r="T942" s="267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68" t="s">
        <v>221</v>
      </c>
      <c r="AU942" s="268" t="s">
        <v>84</v>
      </c>
      <c r="AV942" s="14" t="s">
        <v>84</v>
      </c>
      <c r="AW942" s="14" t="s">
        <v>31</v>
      </c>
      <c r="AX942" s="14" t="s">
        <v>74</v>
      </c>
      <c r="AY942" s="268" t="s">
        <v>211</v>
      </c>
    </row>
    <row r="943" spans="1:51" s="14" customFormat="1" ht="12">
      <c r="A943" s="14"/>
      <c r="B943" s="258"/>
      <c r="C943" s="259"/>
      <c r="D943" s="249" t="s">
        <v>221</v>
      </c>
      <c r="E943" s="260" t="s">
        <v>1</v>
      </c>
      <c r="F943" s="261" t="s">
        <v>914</v>
      </c>
      <c r="G943" s="259"/>
      <c r="H943" s="262">
        <v>4</v>
      </c>
      <c r="I943" s="263"/>
      <c r="J943" s="259"/>
      <c r="K943" s="259"/>
      <c r="L943" s="264"/>
      <c r="M943" s="265"/>
      <c r="N943" s="266"/>
      <c r="O943" s="266"/>
      <c r="P943" s="266"/>
      <c r="Q943" s="266"/>
      <c r="R943" s="266"/>
      <c r="S943" s="266"/>
      <c r="T943" s="267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68" t="s">
        <v>221</v>
      </c>
      <c r="AU943" s="268" t="s">
        <v>84</v>
      </c>
      <c r="AV943" s="14" t="s">
        <v>84</v>
      </c>
      <c r="AW943" s="14" t="s">
        <v>31</v>
      </c>
      <c r="AX943" s="14" t="s">
        <v>74</v>
      </c>
      <c r="AY943" s="268" t="s">
        <v>211</v>
      </c>
    </row>
    <row r="944" spans="1:51" s="14" customFormat="1" ht="12">
      <c r="A944" s="14"/>
      <c r="B944" s="258"/>
      <c r="C944" s="259"/>
      <c r="D944" s="249" t="s">
        <v>221</v>
      </c>
      <c r="E944" s="260" t="s">
        <v>1</v>
      </c>
      <c r="F944" s="261" t="s">
        <v>915</v>
      </c>
      <c r="G944" s="259"/>
      <c r="H944" s="262">
        <v>4</v>
      </c>
      <c r="I944" s="263"/>
      <c r="J944" s="259"/>
      <c r="K944" s="259"/>
      <c r="L944" s="264"/>
      <c r="M944" s="265"/>
      <c r="N944" s="266"/>
      <c r="O944" s="266"/>
      <c r="P944" s="266"/>
      <c r="Q944" s="266"/>
      <c r="R944" s="266"/>
      <c r="S944" s="266"/>
      <c r="T944" s="267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68" t="s">
        <v>221</v>
      </c>
      <c r="AU944" s="268" t="s">
        <v>84</v>
      </c>
      <c r="AV944" s="14" t="s">
        <v>84</v>
      </c>
      <c r="AW944" s="14" t="s">
        <v>31</v>
      </c>
      <c r="AX944" s="14" t="s">
        <v>74</v>
      </c>
      <c r="AY944" s="268" t="s">
        <v>211</v>
      </c>
    </row>
    <row r="945" spans="1:51" s="15" customFormat="1" ht="12">
      <c r="A945" s="15"/>
      <c r="B945" s="269"/>
      <c r="C945" s="270"/>
      <c r="D945" s="249" t="s">
        <v>221</v>
      </c>
      <c r="E945" s="271" t="s">
        <v>1</v>
      </c>
      <c r="F945" s="272" t="s">
        <v>225</v>
      </c>
      <c r="G945" s="270"/>
      <c r="H945" s="273">
        <v>10</v>
      </c>
      <c r="I945" s="274"/>
      <c r="J945" s="270"/>
      <c r="K945" s="270"/>
      <c r="L945" s="275"/>
      <c r="M945" s="276"/>
      <c r="N945" s="277"/>
      <c r="O945" s="277"/>
      <c r="P945" s="277"/>
      <c r="Q945" s="277"/>
      <c r="R945" s="277"/>
      <c r="S945" s="277"/>
      <c r="T945" s="278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T945" s="279" t="s">
        <v>221</v>
      </c>
      <c r="AU945" s="279" t="s">
        <v>84</v>
      </c>
      <c r="AV945" s="15" t="s">
        <v>217</v>
      </c>
      <c r="AW945" s="15" t="s">
        <v>31</v>
      </c>
      <c r="AX945" s="15" t="s">
        <v>82</v>
      </c>
      <c r="AY945" s="279" t="s">
        <v>211</v>
      </c>
    </row>
    <row r="946" spans="1:65" s="2" customFormat="1" ht="24.15" customHeight="1">
      <c r="A946" s="38"/>
      <c r="B946" s="39"/>
      <c r="C946" s="228" t="s">
        <v>993</v>
      </c>
      <c r="D946" s="228" t="s">
        <v>213</v>
      </c>
      <c r="E946" s="229" t="s">
        <v>994</v>
      </c>
      <c r="F946" s="230" t="s">
        <v>995</v>
      </c>
      <c r="G946" s="231" t="s">
        <v>274</v>
      </c>
      <c r="H946" s="232">
        <v>2</v>
      </c>
      <c r="I946" s="233"/>
      <c r="J946" s="234">
        <f>ROUND(I946*H946,2)</f>
        <v>0</v>
      </c>
      <c r="K946" s="235"/>
      <c r="L946" s="44"/>
      <c r="M946" s="236" t="s">
        <v>1</v>
      </c>
      <c r="N946" s="237" t="s">
        <v>39</v>
      </c>
      <c r="O946" s="91"/>
      <c r="P946" s="238">
        <f>O946*H946</f>
        <v>0</v>
      </c>
      <c r="Q946" s="238">
        <v>0.00031</v>
      </c>
      <c r="R946" s="238">
        <f>Q946*H946</f>
        <v>0.00062</v>
      </c>
      <c r="S946" s="238">
        <v>0</v>
      </c>
      <c r="T946" s="239">
        <f>S946*H946</f>
        <v>0</v>
      </c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R946" s="240" t="s">
        <v>310</v>
      </c>
      <c r="AT946" s="240" t="s">
        <v>213</v>
      </c>
      <c r="AU946" s="240" t="s">
        <v>84</v>
      </c>
      <c r="AY946" s="17" t="s">
        <v>211</v>
      </c>
      <c r="BE946" s="241">
        <f>IF(N946="základní",J946,0)</f>
        <v>0</v>
      </c>
      <c r="BF946" s="241">
        <f>IF(N946="snížená",J946,0)</f>
        <v>0</v>
      </c>
      <c r="BG946" s="241">
        <f>IF(N946="zákl. přenesená",J946,0)</f>
        <v>0</v>
      </c>
      <c r="BH946" s="241">
        <f>IF(N946="sníž. přenesená",J946,0)</f>
        <v>0</v>
      </c>
      <c r="BI946" s="241">
        <f>IF(N946="nulová",J946,0)</f>
        <v>0</v>
      </c>
      <c r="BJ946" s="17" t="s">
        <v>82</v>
      </c>
      <c r="BK946" s="241">
        <f>ROUND(I946*H946,2)</f>
        <v>0</v>
      </c>
      <c r="BL946" s="17" t="s">
        <v>310</v>
      </c>
      <c r="BM946" s="240" t="s">
        <v>996</v>
      </c>
    </row>
    <row r="947" spans="1:51" s="13" customFormat="1" ht="12">
      <c r="A947" s="13"/>
      <c r="B947" s="247"/>
      <c r="C947" s="248"/>
      <c r="D947" s="249" t="s">
        <v>221</v>
      </c>
      <c r="E947" s="250" t="s">
        <v>1</v>
      </c>
      <c r="F947" s="251" t="s">
        <v>223</v>
      </c>
      <c r="G947" s="248"/>
      <c r="H947" s="250" t="s">
        <v>1</v>
      </c>
      <c r="I947" s="252"/>
      <c r="J947" s="248"/>
      <c r="K947" s="248"/>
      <c r="L947" s="253"/>
      <c r="M947" s="254"/>
      <c r="N947" s="255"/>
      <c r="O947" s="255"/>
      <c r="P947" s="255"/>
      <c r="Q947" s="255"/>
      <c r="R947" s="255"/>
      <c r="S947" s="255"/>
      <c r="T947" s="256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57" t="s">
        <v>221</v>
      </c>
      <c r="AU947" s="257" t="s">
        <v>84</v>
      </c>
      <c r="AV947" s="13" t="s">
        <v>82</v>
      </c>
      <c r="AW947" s="13" t="s">
        <v>31</v>
      </c>
      <c r="AX947" s="13" t="s">
        <v>74</v>
      </c>
      <c r="AY947" s="257" t="s">
        <v>211</v>
      </c>
    </row>
    <row r="948" spans="1:51" s="14" customFormat="1" ht="12">
      <c r="A948" s="14"/>
      <c r="B948" s="258"/>
      <c r="C948" s="259"/>
      <c r="D948" s="249" t="s">
        <v>221</v>
      </c>
      <c r="E948" s="260" t="s">
        <v>1</v>
      </c>
      <c r="F948" s="261" t="s">
        <v>997</v>
      </c>
      <c r="G948" s="259"/>
      <c r="H948" s="262">
        <v>1</v>
      </c>
      <c r="I948" s="263"/>
      <c r="J948" s="259"/>
      <c r="K948" s="259"/>
      <c r="L948" s="264"/>
      <c r="M948" s="265"/>
      <c r="N948" s="266"/>
      <c r="O948" s="266"/>
      <c r="P948" s="266"/>
      <c r="Q948" s="266"/>
      <c r="R948" s="266"/>
      <c r="S948" s="266"/>
      <c r="T948" s="267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68" t="s">
        <v>221</v>
      </c>
      <c r="AU948" s="268" t="s">
        <v>84</v>
      </c>
      <c r="AV948" s="14" t="s">
        <v>84</v>
      </c>
      <c r="AW948" s="14" t="s">
        <v>31</v>
      </c>
      <c r="AX948" s="14" t="s">
        <v>74</v>
      </c>
      <c r="AY948" s="268" t="s">
        <v>211</v>
      </c>
    </row>
    <row r="949" spans="1:51" s="14" customFormat="1" ht="12">
      <c r="A949" s="14"/>
      <c r="B949" s="258"/>
      <c r="C949" s="259"/>
      <c r="D949" s="249" t="s">
        <v>221</v>
      </c>
      <c r="E949" s="260" t="s">
        <v>1</v>
      </c>
      <c r="F949" s="261" t="s">
        <v>998</v>
      </c>
      <c r="G949" s="259"/>
      <c r="H949" s="262">
        <v>1</v>
      </c>
      <c r="I949" s="263"/>
      <c r="J949" s="259"/>
      <c r="K949" s="259"/>
      <c r="L949" s="264"/>
      <c r="M949" s="265"/>
      <c r="N949" s="266"/>
      <c r="O949" s="266"/>
      <c r="P949" s="266"/>
      <c r="Q949" s="266"/>
      <c r="R949" s="266"/>
      <c r="S949" s="266"/>
      <c r="T949" s="267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68" t="s">
        <v>221</v>
      </c>
      <c r="AU949" s="268" t="s">
        <v>84</v>
      </c>
      <c r="AV949" s="14" t="s">
        <v>84</v>
      </c>
      <c r="AW949" s="14" t="s">
        <v>31</v>
      </c>
      <c r="AX949" s="14" t="s">
        <v>74</v>
      </c>
      <c r="AY949" s="268" t="s">
        <v>211</v>
      </c>
    </row>
    <row r="950" spans="1:51" s="15" customFormat="1" ht="12">
      <c r="A950" s="15"/>
      <c r="B950" s="269"/>
      <c r="C950" s="270"/>
      <c r="D950" s="249" t="s">
        <v>221</v>
      </c>
      <c r="E950" s="271" t="s">
        <v>1</v>
      </c>
      <c r="F950" s="272" t="s">
        <v>225</v>
      </c>
      <c r="G950" s="270"/>
      <c r="H950" s="273">
        <v>2</v>
      </c>
      <c r="I950" s="274"/>
      <c r="J950" s="270"/>
      <c r="K950" s="270"/>
      <c r="L950" s="275"/>
      <c r="M950" s="276"/>
      <c r="N950" s="277"/>
      <c r="O950" s="277"/>
      <c r="P950" s="277"/>
      <c r="Q950" s="277"/>
      <c r="R950" s="277"/>
      <c r="S950" s="277"/>
      <c r="T950" s="278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T950" s="279" t="s">
        <v>221</v>
      </c>
      <c r="AU950" s="279" t="s">
        <v>84</v>
      </c>
      <c r="AV950" s="15" t="s">
        <v>217</v>
      </c>
      <c r="AW950" s="15" t="s">
        <v>31</v>
      </c>
      <c r="AX950" s="15" t="s">
        <v>82</v>
      </c>
      <c r="AY950" s="279" t="s">
        <v>211</v>
      </c>
    </row>
    <row r="951" spans="1:65" s="2" customFormat="1" ht="24.15" customHeight="1">
      <c r="A951" s="38"/>
      <c r="B951" s="39"/>
      <c r="C951" s="228" t="s">
        <v>999</v>
      </c>
      <c r="D951" s="228" t="s">
        <v>213</v>
      </c>
      <c r="E951" s="229" t="s">
        <v>1000</v>
      </c>
      <c r="F951" s="230" t="s">
        <v>1001</v>
      </c>
      <c r="G951" s="231" t="s">
        <v>738</v>
      </c>
      <c r="H951" s="291"/>
      <c r="I951" s="233"/>
      <c r="J951" s="234">
        <f>ROUND(I951*H951,2)</f>
        <v>0</v>
      </c>
      <c r="K951" s="235"/>
      <c r="L951" s="44"/>
      <c r="M951" s="236" t="s">
        <v>1</v>
      </c>
      <c r="N951" s="237" t="s">
        <v>39</v>
      </c>
      <c r="O951" s="91"/>
      <c r="P951" s="238">
        <f>O951*H951</f>
        <v>0</v>
      </c>
      <c r="Q951" s="238">
        <v>0</v>
      </c>
      <c r="R951" s="238">
        <f>Q951*H951</f>
        <v>0</v>
      </c>
      <c r="S951" s="238">
        <v>0</v>
      </c>
      <c r="T951" s="239">
        <f>S951*H951</f>
        <v>0</v>
      </c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R951" s="240" t="s">
        <v>310</v>
      </c>
      <c r="AT951" s="240" t="s">
        <v>213</v>
      </c>
      <c r="AU951" s="240" t="s">
        <v>84</v>
      </c>
      <c r="AY951" s="17" t="s">
        <v>211</v>
      </c>
      <c r="BE951" s="241">
        <f>IF(N951="základní",J951,0)</f>
        <v>0</v>
      </c>
      <c r="BF951" s="241">
        <f>IF(N951="snížená",J951,0)</f>
        <v>0</v>
      </c>
      <c r="BG951" s="241">
        <f>IF(N951="zákl. přenesená",J951,0)</f>
        <v>0</v>
      </c>
      <c r="BH951" s="241">
        <f>IF(N951="sníž. přenesená",J951,0)</f>
        <v>0</v>
      </c>
      <c r="BI951" s="241">
        <f>IF(N951="nulová",J951,0)</f>
        <v>0</v>
      </c>
      <c r="BJ951" s="17" t="s">
        <v>82</v>
      </c>
      <c r="BK951" s="241">
        <f>ROUND(I951*H951,2)</f>
        <v>0</v>
      </c>
      <c r="BL951" s="17" t="s">
        <v>310</v>
      </c>
      <c r="BM951" s="240" t="s">
        <v>1002</v>
      </c>
    </row>
    <row r="952" spans="1:63" s="12" customFormat="1" ht="22.8" customHeight="1">
      <c r="A952" s="12"/>
      <c r="B952" s="212"/>
      <c r="C952" s="213"/>
      <c r="D952" s="214" t="s">
        <v>73</v>
      </c>
      <c r="E952" s="226" t="s">
        <v>1003</v>
      </c>
      <c r="F952" s="226" t="s">
        <v>1004</v>
      </c>
      <c r="G952" s="213"/>
      <c r="H952" s="213"/>
      <c r="I952" s="216"/>
      <c r="J952" s="227">
        <f>BK952</f>
        <v>0</v>
      </c>
      <c r="K952" s="213"/>
      <c r="L952" s="218"/>
      <c r="M952" s="219"/>
      <c r="N952" s="220"/>
      <c r="O952" s="220"/>
      <c r="P952" s="221">
        <f>SUM(P953:P969)</f>
        <v>0</v>
      </c>
      <c r="Q952" s="220"/>
      <c r="R952" s="221">
        <f>SUM(R953:R969)</f>
        <v>0.15894999999999998</v>
      </c>
      <c r="S952" s="220"/>
      <c r="T952" s="222">
        <f>SUM(T953:T969)</f>
        <v>0</v>
      </c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R952" s="223" t="s">
        <v>84</v>
      </c>
      <c r="AT952" s="224" t="s">
        <v>73</v>
      </c>
      <c r="AU952" s="224" t="s">
        <v>82</v>
      </c>
      <c r="AY952" s="223" t="s">
        <v>211</v>
      </c>
      <c r="BK952" s="225">
        <f>SUM(BK953:BK969)</f>
        <v>0</v>
      </c>
    </row>
    <row r="953" spans="1:65" s="2" customFormat="1" ht="33" customHeight="1">
      <c r="A953" s="38"/>
      <c r="B953" s="39"/>
      <c r="C953" s="228" t="s">
        <v>1005</v>
      </c>
      <c r="D953" s="228" t="s">
        <v>213</v>
      </c>
      <c r="E953" s="229" t="s">
        <v>1006</v>
      </c>
      <c r="F953" s="230" t="s">
        <v>1007</v>
      </c>
      <c r="G953" s="231" t="s">
        <v>895</v>
      </c>
      <c r="H953" s="232">
        <v>17</v>
      </c>
      <c r="I953" s="233"/>
      <c r="J953" s="234">
        <f>ROUND(I953*H953,2)</f>
        <v>0</v>
      </c>
      <c r="K953" s="235"/>
      <c r="L953" s="44"/>
      <c r="M953" s="236" t="s">
        <v>1</v>
      </c>
      <c r="N953" s="237" t="s">
        <v>39</v>
      </c>
      <c r="O953" s="91"/>
      <c r="P953" s="238">
        <f>O953*H953</f>
        <v>0</v>
      </c>
      <c r="Q953" s="238">
        <v>0.0092</v>
      </c>
      <c r="R953" s="238">
        <f>Q953*H953</f>
        <v>0.15639999999999998</v>
      </c>
      <c r="S953" s="238">
        <v>0</v>
      </c>
      <c r="T953" s="239">
        <f>S953*H953</f>
        <v>0</v>
      </c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R953" s="240" t="s">
        <v>310</v>
      </c>
      <c r="AT953" s="240" t="s">
        <v>213</v>
      </c>
      <c r="AU953" s="240" t="s">
        <v>84</v>
      </c>
      <c r="AY953" s="17" t="s">
        <v>211</v>
      </c>
      <c r="BE953" s="241">
        <f>IF(N953="základní",J953,0)</f>
        <v>0</v>
      </c>
      <c r="BF953" s="241">
        <f>IF(N953="snížená",J953,0)</f>
        <v>0</v>
      </c>
      <c r="BG953" s="241">
        <f>IF(N953="zákl. přenesená",J953,0)</f>
        <v>0</v>
      </c>
      <c r="BH953" s="241">
        <f>IF(N953="sníž. přenesená",J953,0)</f>
        <v>0</v>
      </c>
      <c r="BI953" s="241">
        <f>IF(N953="nulová",J953,0)</f>
        <v>0</v>
      </c>
      <c r="BJ953" s="17" t="s">
        <v>82</v>
      </c>
      <c r="BK953" s="241">
        <f>ROUND(I953*H953,2)</f>
        <v>0</v>
      </c>
      <c r="BL953" s="17" t="s">
        <v>310</v>
      </c>
      <c r="BM953" s="240" t="s">
        <v>1008</v>
      </c>
    </row>
    <row r="954" spans="1:51" s="13" customFormat="1" ht="12">
      <c r="A954" s="13"/>
      <c r="B954" s="247"/>
      <c r="C954" s="248"/>
      <c r="D954" s="249" t="s">
        <v>221</v>
      </c>
      <c r="E954" s="250" t="s">
        <v>1</v>
      </c>
      <c r="F954" s="251" t="s">
        <v>1009</v>
      </c>
      <c r="G954" s="248"/>
      <c r="H954" s="250" t="s">
        <v>1</v>
      </c>
      <c r="I954" s="252"/>
      <c r="J954" s="248"/>
      <c r="K954" s="248"/>
      <c r="L954" s="253"/>
      <c r="M954" s="254"/>
      <c r="N954" s="255"/>
      <c r="O954" s="255"/>
      <c r="P954" s="255"/>
      <c r="Q954" s="255"/>
      <c r="R954" s="255"/>
      <c r="S954" s="255"/>
      <c r="T954" s="256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57" t="s">
        <v>221</v>
      </c>
      <c r="AU954" s="257" t="s">
        <v>84</v>
      </c>
      <c r="AV954" s="13" t="s">
        <v>82</v>
      </c>
      <c r="AW954" s="13" t="s">
        <v>31</v>
      </c>
      <c r="AX954" s="13" t="s">
        <v>74</v>
      </c>
      <c r="AY954" s="257" t="s">
        <v>211</v>
      </c>
    </row>
    <row r="955" spans="1:51" s="14" customFormat="1" ht="12">
      <c r="A955" s="14"/>
      <c r="B955" s="258"/>
      <c r="C955" s="259"/>
      <c r="D955" s="249" t="s">
        <v>221</v>
      </c>
      <c r="E955" s="260" t="s">
        <v>1</v>
      </c>
      <c r="F955" s="261" t="s">
        <v>904</v>
      </c>
      <c r="G955" s="259"/>
      <c r="H955" s="262">
        <v>4</v>
      </c>
      <c r="I955" s="263"/>
      <c r="J955" s="259"/>
      <c r="K955" s="259"/>
      <c r="L955" s="264"/>
      <c r="M955" s="265"/>
      <c r="N955" s="266"/>
      <c r="O955" s="266"/>
      <c r="P955" s="266"/>
      <c r="Q955" s="266"/>
      <c r="R955" s="266"/>
      <c r="S955" s="266"/>
      <c r="T955" s="267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68" t="s">
        <v>221</v>
      </c>
      <c r="AU955" s="268" t="s">
        <v>84</v>
      </c>
      <c r="AV955" s="14" t="s">
        <v>84</v>
      </c>
      <c r="AW955" s="14" t="s">
        <v>31</v>
      </c>
      <c r="AX955" s="14" t="s">
        <v>74</v>
      </c>
      <c r="AY955" s="268" t="s">
        <v>211</v>
      </c>
    </row>
    <row r="956" spans="1:51" s="14" customFormat="1" ht="12">
      <c r="A956" s="14"/>
      <c r="B956" s="258"/>
      <c r="C956" s="259"/>
      <c r="D956" s="249" t="s">
        <v>221</v>
      </c>
      <c r="E956" s="260" t="s">
        <v>1</v>
      </c>
      <c r="F956" s="261" t="s">
        <v>898</v>
      </c>
      <c r="G956" s="259"/>
      <c r="H956" s="262">
        <v>6</v>
      </c>
      <c r="I956" s="263"/>
      <c r="J956" s="259"/>
      <c r="K956" s="259"/>
      <c r="L956" s="264"/>
      <c r="M956" s="265"/>
      <c r="N956" s="266"/>
      <c r="O956" s="266"/>
      <c r="P956" s="266"/>
      <c r="Q956" s="266"/>
      <c r="R956" s="266"/>
      <c r="S956" s="266"/>
      <c r="T956" s="267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68" t="s">
        <v>221</v>
      </c>
      <c r="AU956" s="268" t="s">
        <v>84</v>
      </c>
      <c r="AV956" s="14" t="s">
        <v>84</v>
      </c>
      <c r="AW956" s="14" t="s">
        <v>31</v>
      </c>
      <c r="AX956" s="14" t="s">
        <v>74</v>
      </c>
      <c r="AY956" s="268" t="s">
        <v>211</v>
      </c>
    </row>
    <row r="957" spans="1:51" s="14" customFormat="1" ht="12">
      <c r="A957" s="14"/>
      <c r="B957" s="258"/>
      <c r="C957" s="259"/>
      <c r="D957" s="249" t="s">
        <v>221</v>
      </c>
      <c r="E957" s="260" t="s">
        <v>1</v>
      </c>
      <c r="F957" s="261" t="s">
        <v>899</v>
      </c>
      <c r="G957" s="259"/>
      <c r="H957" s="262">
        <v>6</v>
      </c>
      <c r="I957" s="263"/>
      <c r="J957" s="259"/>
      <c r="K957" s="259"/>
      <c r="L957" s="264"/>
      <c r="M957" s="265"/>
      <c r="N957" s="266"/>
      <c r="O957" s="266"/>
      <c r="P957" s="266"/>
      <c r="Q957" s="266"/>
      <c r="R957" s="266"/>
      <c r="S957" s="266"/>
      <c r="T957" s="267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68" t="s">
        <v>221</v>
      </c>
      <c r="AU957" s="268" t="s">
        <v>84</v>
      </c>
      <c r="AV957" s="14" t="s">
        <v>84</v>
      </c>
      <c r="AW957" s="14" t="s">
        <v>31</v>
      </c>
      <c r="AX957" s="14" t="s">
        <v>74</v>
      </c>
      <c r="AY957" s="268" t="s">
        <v>211</v>
      </c>
    </row>
    <row r="958" spans="1:51" s="13" customFormat="1" ht="12">
      <c r="A958" s="13"/>
      <c r="B958" s="247"/>
      <c r="C958" s="248"/>
      <c r="D958" s="249" t="s">
        <v>221</v>
      </c>
      <c r="E958" s="250" t="s">
        <v>1</v>
      </c>
      <c r="F958" s="251" t="s">
        <v>1010</v>
      </c>
      <c r="G958" s="248"/>
      <c r="H958" s="250" t="s">
        <v>1</v>
      </c>
      <c r="I958" s="252"/>
      <c r="J958" s="248"/>
      <c r="K958" s="248"/>
      <c r="L958" s="253"/>
      <c r="M958" s="254"/>
      <c r="N958" s="255"/>
      <c r="O958" s="255"/>
      <c r="P958" s="255"/>
      <c r="Q958" s="255"/>
      <c r="R958" s="255"/>
      <c r="S958" s="255"/>
      <c r="T958" s="256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57" t="s">
        <v>221</v>
      </c>
      <c r="AU958" s="257" t="s">
        <v>84</v>
      </c>
      <c r="AV958" s="13" t="s">
        <v>82</v>
      </c>
      <c r="AW958" s="13" t="s">
        <v>31</v>
      </c>
      <c r="AX958" s="13" t="s">
        <v>74</v>
      </c>
      <c r="AY958" s="257" t="s">
        <v>211</v>
      </c>
    </row>
    <row r="959" spans="1:51" s="14" customFormat="1" ht="12">
      <c r="A959" s="14"/>
      <c r="B959" s="258"/>
      <c r="C959" s="259"/>
      <c r="D959" s="249" t="s">
        <v>221</v>
      </c>
      <c r="E959" s="260" t="s">
        <v>1</v>
      </c>
      <c r="F959" s="261" t="s">
        <v>909</v>
      </c>
      <c r="G959" s="259"/>
      <c r="H959" s="262">
        <v>1</v>
      </c>
      <c r="I959" s="263"/>
      <c r="J959" s="259"/>
      <c r="K959" s="259"/>
      <c r="L959" s="264"/>
      <c r="M959" s="265"/>
      <c r="N959" s="266"/>
      <c r="O959" s="266"/>
      <c r="P959" s="266"/>
      <c r="Q959" s="266"/>
      <c r="R959" s="266"/>
      <c r="S959" s="266"/>
      <c r="T959" s="267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68" t="s">
        <v>221</v>
      </c>
      <c r="AU959" s="268" t="s">
        <v>84</v>
      </c>
      <c r="AV959" s="14" t="s">
        <v>84</v>
      </c>
      <c r="AW959" s="14" t="s">
        <v>31</v>
      </c>
      <c r="AX959" s="14" t="s">
        <v>74</v>
      </c>
      <c r="AY959" s="268" t="s">
        <v>211</v>
      </c>
    </row>
    <row r="960" spans="1:51" s="15" customFormat="1" ht="12">
      <c r="A960" s="15"/>
      <c r="B960" s="269"/>
      <c r="C960" s="270"/>
      <c r="D960" s="249" t="s">
        <v>221</v>
      </c>
      <c r="E960" s="271" t="s">
        <v>1</v>
      </c>
      <c r="F960" s="272" t="s">
        <v>225</v>
      </c>
      <c r="G960" s="270"/>
      <c r="H960" s="273">
        <v>17</v>
      </c>
      <c r="I960" s="274"/>
      <c r="J960" s="270"/>
      <c r="K960" s="270"/>
      <c r="L960" s="275"/>
      <c r="M960" s="276"/>
      <c r="N960" s="277"/>
      <c r="O960" s="277"/>
      <c r="P960" s="277"/>
      <c r="Q960" s="277"/>
      <c r="R960" s="277"/>
      <c r="S960" s="277"/>
      <c r="T960" s="278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T960" s="279" t="s">
        <v>221</v>
      </c>
      <c r="AU960" s="279" t="s">
        <v>84</v>
      </c>
      <c r="AV960" s="15" t="s">
        <v>217</v>
      </c>
      <c r="AW960" s="15" t="s">
        <v>31</v>
      </c>
      <c r="AX960" s="15" t="s">
        <v>82</v>
      </c>
      <c r="AY960" s="279" t="s">
        <v>211</v>
      </c>
    </row>
    <row r="961" spans="1:65" s="2" customFormat="1" ht="16.5" customHeight="1">
      <c r="A961" s="38"/>
      <c r="B961" s="39"/>
      <c r="C961" s="228" t="s">
        <v>1011</v>
      </c>
      <c r="D961" s="228" t="s">
        <v>213</v>
      </c>
      <c r="E961" s="229" t="s">
        <v>1012</v>
      </c>
      <c r="F961" s="230" t="s">
        <v>1013</v>
      </c>
      <c r="G961" s="231" t="s">
        <v>895</v>
      </c>
      <c r="H961" s="232">
        <v>17</v>
      </c>
      <c r="I961" s="233"/>
      <c r="J961" s="234">
        <f>ROUND(I961*H961,2)</f>
        <v>0</v>
      </c>
      <c r="K961" s="235"/>
      <c r="L961" s="44"/>
      <c r="M961" s="236" t="s">
        <v>1</v>
      </c>
      <c r="N961" s="237" t="s">
        <v>39</v>
      </c>
      <c r="O961" s="91"/>
      <c r="P961" s="238">
        <f>O961*H961</f>
        <v>0</v>
      </c>
      <c r="Q961" s="238">
        <v>0.00015</v>
      </c>
      <c r="R961" s="238">
        <f>Q961*H961</f>
        <v>0.0025499999999999997</v>
      </c>
      <c r="S961" s="238">
        <v>0</v>
      </c>
      <c r="T961" s="239">
        <f>S961*H961</f>
        <v>0</v>
      </c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R961" s="240" t="s">
        <v>310</v>
      </c>
      <c r="AT961" s="240" t="s">
        <v>213</v>
      </c>
      <c r="AU961" s="240" t="s">
        <v>84</v>
      </c>
      <c r="AY961" s="17" t="s">
        <v>211</v>
      </c>
      <c r="BE961" s="241">
        <f>IF(N961="základní",J961,0)</f>
        <v>0</v>
      </c>
      <c r="BF961" s="241">
        <f>IF(N961="snížená",J961,0)</f>
        <v>0</v>
      </c>
      <c r="BG961" s="241">
        <f>IF(N961="zákl. přenesená",J961,0)</f>
        <v>0</v>
      </c>
      <c r="BH961" s="241">
        <f>IF(N961="sníž. přenesená",J961,0)</f>
        <v>0</v>
      </c>
      <c r="BI961" s="241">
        <f>IF(N961="nulová",J961,0)</f>
        <v>0</v>
      </c>
      <c r="BJ961" s="17" t="s">
        <v>82</v>
      </c>
      <c r="BK961" s="241">
        <f>ROUND(I961*H961,2)</f>
        <v>0</v>
      </c>
      <c r="BL961" s="17" t="s">
        <v>310</v>
      </c>
      <c r="BM961" s="240" t="s">
        <v>1014</v>
      </c>
    </row>
    <row r="962" spans="1:51" s="13" customFormat="1" ht="12">
      <c r="A962" s="13"/>
      <c r="B962" s="247"/>
      <c r="C962" s="248"/>
      <c r="D962" s="249" t="s">
        <v>221</v>
      </c>
      <c r="E962" s="250" t="s">
        <v>1</v>
      </c>
      <c r="F962" s="251" t="s">
        <v>1009</v>
      </c>
      <c r="G962" s="248"/>
      <c r="H962" s="250" t="s">
        <v>1</v>
      </c>
      <c r="I962" s="252"/>
      <c r="J962" s="248"/>
      <c r="K962" s="248"/>
      <c r="L962" s="253"/>
      <c r="M962" s="254"/>
      <c r="N962" s="255"/>
      <c r="O962" s="255"/>
      <c r="P962" s="255"/>
      <c r="Q962" s="255"/>
      <c r="R962" s="255"/>
      <c r="S962" s="255"/>
      <c r="T962" s="256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57" t="s">
        <v>221</v>
      </c>
      <c r="AU962" s="257" t="s">
        <v>84</v>
      </c>
      <c r="AV962" s="13" t="s">
        <v>82</v>
      </c>
      <c r="AW962" s="13" t="s">
        <v>31</v>
      </c>
      <c r="AX962" s="13" t="s">
        <v>74</v>
      </c>
      <c r="AY962" s="257" t="s">
        <v>211</v>
      </c>
    </row>
    <row r="963" spans="1:51" s="14" customFormat="1" ht="12">
      <c r="A963" s="14"/>
      <c r="B963" s="258"/>
      <c r="C963" s="259"/>
      <c r="D963" s="249" t="s">
        <v>221</v>
      </c>
      <c r="E963" s="260" t="s">
        <v>1</v>
      </c>
      <c r="F963" s="261" t="s">
        <v>904</v>
      </c>
      <c r="G963" s="259"/>
      <c r="H963" s="262">
        <v>4</v>
      </c>
      <c r="I963" s="263"/>
      <c r="J963" s="259"/>
      <c r="K963" s="259"/>
      <c r="L963" s="264"/>
      <c r="M963" s="265"/>
      <c r="N963" s="266"/>
      <c r="O963" s="266"/>
      <c r="P963" s="266"/>
      <c r="Q963" s="266"/>
      <c r="R963" s="266"/>
      <c r="S963" s="266"/>
      <c r="T963" s="267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68" t="s">
        <v>221</v>
      </c>
      <c r="AU963" s="268" t="s">
        <v>84</v>
      </c>
      <c r="AV963" s="14" t="s">
        <v>84</v>
      </c>
      <c r="AW963" s="14" t="s">
        <v>31</v>
      </c>
      <c r="AX963" s="14" t="s">
        <v>74</v>
      </c>
      <c r="AY963" s="268" t="s">
        <v>211</v>
      </c>
    </row>
    <row r="964" spans="1:51" s="14" customFormat="1" ht="12">
      <c r="A964" s="14"/>
      <c r="B964" s="258"/>
      <c r="C964" s="259"/>
      <c r="D964" s="249" t="s">
        <v>221</v>
      </c>
      <c r="E964" s="260" t="s">
        <v>1</v>
      </c>
      <c r="F964" s="261" t="s">
        <v>898</v>
      </c>
      <c r="G964" s="259"/>
      <c r="H964" s="262">
        <v>6</v>
      </c>
      <c r="I964" s="263"/>
      <c r="J964" s="259"/>
      <c r="K964" s="259"/>
      <c r="L964" s="264"/>
      <c r="M964" s="265"/>
      <c r="N964" s="266"/>
      <c r="O964" s="266"/>
      <c r="P964" s="266"/>
      <c r="Q964" s="266"/>
      <c r="R964" s="266"/>
      <c r="S964" s="266"/>
      <c r="T964" s="267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68" t="s">
        <v>221</v>
      </c>
      <c r="AU964" s="268" t="s">
        <v>84</v>
      </c>
      <c r="AV964" s="14" t="s">
        <v>84</v>
      </c>
      <c r="AW964" s="14" t="s">
        <v>31</v>
      </c>
      <c r="AX964" s="14" t="s">
        <v>74</v>
      </c>
      <c r="AY964" s="268" t="s">
        <v>211</v>
      </c>
    </row>
    <row r="965" spans="1:51" s="14" customFormat="1" ht="12">
      <c r="A965" s="14"/>
      <c r="B965" s="258"/>
      <c r="C965" s="259"/>
      <c r="D965" s="249" t="s">
        <v>221</v>
      </c>
      <c r="E965" s="260" t="s">
        <v>1</v>
      </c>
      <c r="F965" s="261" t="s">
        <v>899</v>
      </c>
      <c r="G965" s="259"/>
      <c r="H965" s="262">
        <v>6</v>
      </c>
      <c r="I965" s="263"/>
      <c r="J965" s="259"/>
      <c r="K965" s="259"/>
      <c r="L965" s="264"/>
      <c r="M965" s="265"/>
      <c r="N965" s="266"/>
      <c r="O965" s="266"/>
      <c r="P965" s="266"/>
      <c r="Q965" s="266"/>
      <c r="R965" s="266"/>
      <c r="S965" s="266"/>
      <c r="T965" s="267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68" t="s">
        <v>221</v>
      </c>
      <c r="AU965" s="268" t="s">
        <v>84</v>
      </c>
      <c r="AV965" s="14" t="s">
        <v>84</v>
      </c>
      <c r="AW965" s="14" t="s">
        <v>31</v>
      </c>
      <c r="AX965" s="14" t="s">
        <v>74</v>
      </c>
      <c r="AY965" s="268" t="s">
        <v>211</v>
      </c>
    </row>
    <row r="966" spans="1:51" s="13" customFormat="1" ht="12">
      <c r="A966" s="13"/>
      <c r="B966" s="247"/>
      <c r="C966" s="248"/>
      <c r="D966" s="249" t="s">
        <v>221</v>
      </c>
      <c r="E966" s="250" t="s">
        <v>1</v>
      </c>
      <c r="F966" s="251" t="s">
        <v>1010</v>
      </c>
      <c r="G966" s="248"/>
      <c r="H966" s="250" t="s">
        <v>1</v>
      </c>
      <c r="I966" s="252"/>
      <c r="J966" s="248"/>
      <c r="K966" s="248"/>
      <c r="L966" s="253"/>
      <c r="M966" s="254"/>
      <c r="N966" s="255"/>
      <c r="O966" s="255"/>
      <c r="P966" s="255"/>
      <c r="Q966" s="255"/>
      <c r="R966" s="255"/>
      <c r="S966" s="255"/>
      <c r="T966" s="256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57" t="s">
        <v>221</v>
      </c>
      <c r="AU966" s="257" t="s">
        <v>84</v>
      </c>
      <c r="AV966" s="13" t="s">
        <v>82</v>
      </c>
      <c r="AW966" s="13" t="s">
        <v>31</v>
      </c>
      <c r="AX966" s="13" t="s">
        <v>74</v>
      </c>
      <c r="AY966" s="257" t="s">
        <v>211</v>
      </c>
    </row>
    <row r="967" spans="1:51" s="14" customFormat="1" ht="12">
      <c r="A967" s="14"/>
      <c r="B967" s="258"/>
      <c r="C967" s="259"/>
      <c r="D967" s="249" t="s">
        <v>221</v>
      </c>
      <c r="E967" s="260" t="s">
        <v>1</v>
      </c>
      <c r="F967" s="261" t="s">
        <v>909</v>
      </c>
      <c r="G967" s="259"/>
      <c r="H967" s="262">
        <v>1</v>
      </c>
      <c r="I967" s="263"/>
      <c r="J967" s="259"/>
      <c r="K967" s="259"/>
      <c r="L967" s="264"/>
      <c r="M967" s="265"/>
      <c r="N967" s="266"/>
      <c r="O967" s="266"/>
      <c r="P967" s="266"/>
      <c r="Q967" s="266"/>
      <c r="R967" s="266"/>
      <c r="S967" s="266"/>
      <c r="T967" s="267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68" t="s">
        <v>221</v>
      </c>
      <c r="AU967" s="268" t="s">
        <v>84</v>
      </c>
      <c r="AV967" s="14" t="s">
        <v>84</v>
      </c>
      <c r="AW967" s="14" t="s">
        <v>31</v>
      </c>
      <c r="AX967" s="14" t="s">
        <v>74</v>
      </c>
      <c r="AY967" s="268" t="s">
        <v>211</v>
      </c>
    </row>
    <row r="968" spans="1:51" s="15" customFormat="1" ht="12">
      <c r="A968" s="15"/>
      <c r="B968" s="269"/>
      <c r="C968" s="270"/>
      <c r="D968" s="249" t="s">
        <v>221</v>
      </c>
      <c r="E968" s="271" t="s">
        <v>1</v>
      </c>
      <c r="F968" s="272" t="s">
        <v>225</v>
      </c>
      <c r="G968" s="270"/>
      <c r="H968" s="273">
        <v>17</v>
      </c>
      <c r="I968" s="274"/>
      <c r="J968" s="270"/>
      <c r="K968" s="270"/>
      <c r="L968" s="275"/>
      <c r="M968" s="276"/>
      <c r="N968" s="277"/>
      <c r="O968" s="277"/>
      <c r="P968" s="277"/>
      <c r="Q968" s="277"/>
      <c r="R968" s="277"/>
      <c r="S968" s="277"/>
      <c r="T968" s="278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T968" s="279" t="s">
        <v>221</v>
      </c>
      <c r="AU968" s="279" t="s">
        <v>84</v>
      </c>
      <c r="AV968" s="15" t="s">
        <v>217</v>
      </c>
      <c r="AW968" s="15" t="s">
        <v>31</v>
      </c>
      <c r="AX968" s="15" t="s">
        <v>82</v>
      </c>
      <c r="AY968" s="279" t="s">
        <v>211</v>
      </c>
    </row>
    <row r="969" spans="1:65" s="2" customFormat="1" ht="24.15" customHeight="1">
      <c r="A969" s="38"/>
      <c r="B969" s="39"/>
      <c r="C969" s="228" t="s">
        <v>1015</v>
      </c>
      <c r="D969" s="228" t="s">
        <v>213</v>
      </c>
      <c r="E969" s="229" t="s">
        <v>1016</v>
      </c>
      <c r="F969" s="230" t="s">
        <v>1017</v>
      </c>
      <c r="G969" s="231" t="s">
        <v>738</v>
      </c>
      <c r="H969" s="291"/>
      <c r="I969" s="233"/>
      <c r="J969" s="234">
        <f>ROUND(I969*H969,2)</f>
        <v>0</v>
      </c>
      <c r="K969" s="235"/>
      <c r="L969" s="44"/>
      <c r="M969" s="236" t="s">
        <v>1</v>
      </c>
      <c r="N969" s="237" t="s">
        <v>39</v>
      </c>
      <c r="O969" s="91"/>
      <c r="P969" s="238">
        <f>O969*H969</f>
        <v>0</v>
      </c>
      <c r="Q969" s="238">
        <v>0</v>
      </c>
      <c r="R969" s="238">
        <f>Q969*H969</f>
        <v>0</v>
      </c>
      <c r="S969" s="238">
        <v>0</v>
      </c>
      <c r="T969" s="239">
        <f>S969*H969</f>
        <v>0</v>
      </c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R969" s="240" t="s">
        <v>310</v>
      </c>
      <c r="AT969" s="240" t="s">
        <v>213</v>
      </c>
      <c r="AU969" s="240" t="s">
        <v>84</v>
      </c>
      <c r="AY969" s="17" t="s">
        <v>211</v>
      </c>
      <c r="BE969" s="241">
        <f>IF(N969="základní",J969,0)</f>
        <v>0</v>
      </c>
      <c r="BF969" s="241">
        <f>IF(N969="snížená",J969,0)</f>
        <v>0</v>
      </c>
      <c r="BG969" s="241">
        <f>IF(N969="zákl. přenesená",J969,0)</f>
        <v>0</v>
      </c>
      <c r="BH969" s="241">
        <f>IF(N969="sníž. přenesená",J969,0)</f>
        <v>0</v>
      </c>
      <c r="BI969" s="241">
        <f>IF(N969="nulová",J969,0)</f>
        <v>0</v>
      </c>
      <c r="BJ969" s="17" t="s">
        <v>82</v>
      </c>
      <c r="BK969" s="241">
        <f>ROUND(I969*H969,2)</f>
        <v>0</v>
      </c>
      <c r="BL969" s="17" t="s">
        <v>310</v>
      </c>
      <c r="BM969" s="240" t="s">
        <v>1018</v>
      </c>
    </row>
    <row r="970" spans="1:63" s="12" customFormat="1" ht="22.8" customHeight="1">
      <c r="A970" s="12"/>
      <c r="B970" s="212"/>
      <c r="C970" s="213"/>
      <c r="D970" s="214" t="s">
        <v>73</v>
      </c>
      <c r="E970" s="226" t="s">
        <v>1019</v>
      </c>
      <c r="F970" s="226" t="s">
        <v>1020</v>
      </c>
      <c r="G970" s="213"/>
      <c r="H970" s="213"/>
      <c r="I970" s="216"/>
      <c r="J970" s="227">
        <f>BK970</f>
        <v>0</v>
      </c>
      <c r="K970" s="213"/>
      <c r="L970" s="218"/>
      <c r="M970" s="219"/>
      <c r="N970" s="220"/>
      <c r="O970" s="220"/>
      <c r="P970" s="221">
        <f>SUM(P971:P986)</f>
        <v>0</v>
      </c>
      <c r="Q970" s="220"/>
      <c r="R970" s="221">
        <f>SUM(R971:R986)</f>
        <v>1.0364069599999999</v>
      </c>
      <c r="S970" s="220"/>
      <c r="T970" s="222">
        <f>SUM(T971:T986)</f>
        <v>0</v>
      </c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R970" s="223" t="s">
        <v>84</v>
      </c>
      <c r="AT970" s="224" t="s">
        <v>73</v>
      </c>
      <c r="AU970" s="224" t="s">
        <v>82</v>
      </c>
      <c r="AY970" s="223" t="s">
        <v>211</v>
      </c>
      <c r="BK970" s="225">
        <f>SUM(BK971:BK986)</f>
        <v>0</v>
      </c>
    </row>
    <row r="971" spans="1:65" s="2" customFormat="1" ht="33" customHeight="1">
      <c r="A971" s="38"/>
      <c r="B971" s="39"/>
      <c r="C971" s="228" t="s">
        <v>1021</v>
      </c>
      <c r="D971" s="228" t="s">
        <v>213</v>
      </c>
      <c r="E971" s="229" t="s">
        <v>1022</v>
      </c>
      <c r="F971" s="230" t="s">
        <v>1023</v>
      </c>
      <c r="G971" s="231" t="s">
        <v>292</v>
      </c>
      <c r="H971" s="232">
        <v>105.864</v>
      </c>
      <c r="I971" s="233"/>
      <c r="J971" s="234">
        <f>ROUND(I971*H971,2)</f>
        <v>0</v>
      </c>
      <c r="K971" s="235"/>
      <c r="L971" s="44"/>
      <c r="M971" s="236" t="s">
        <v>1</v>
      </c>
      <c r="N971" s="237" t="s">
        <v>39</v>
      </c>
      <c r="O971" s="91"/>
      <c r="P971" s="238">
        <f>O971*H971</f>
        <v>0</v>
      </c>
      <c r="Q971" s="238">
        <v>0.00139</v>
      </c>
      <c r="R971" s="238">
        <f>Q971*H971</f>
        <v>0.14715096</v>
      </c>
      <c r="S971" s="238">
        <v>0</v>
      </c>
      <c r="T971" s="239">
        <f>S971*H971</f>
        <v>0</v>
      </c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R971" s="240" t="s">
        <v>310</v>
      </c>
      <c r="AT971" s="240" t="s">
        <v>213</v>
      </c>
      <c r="AU971" s="240" t="s">
        <v>84</v>
      </c>
      <c r="AY971" s="17" t="s">
        <v>211</v>
      </c>
      <c r="BE971" s="241">
        <f>IF(N971="základní",J971,0)</f>
        <v>0</v>
      </c>
      <c r="BF971" s="241">
        <f>IF(N971="snížená",J971,0)</f>
        <v>0</v>
      </c>
      <c r="BG971" s="241">
        <f>IF(N971="zákl. přenesená",J971,0)</f>
        <v>0</v>
      </c>
      <c r="BH971" s="241">
        <f>IF(N971="sníž. přenesená",J971,0)</f>
        <v>0</v>
      </c>
      <c r="BI971" s="241">
        <f>IF(N971="nulová",J971,0)</f>
        <v>0</v>
      </c>
      <c r="BJ971" s="17" t="s">
        <v>82</v>
      </c>
      <c r="BK971" s="241">
        <f>ROUND(I971*H971,2)</f>
        <v>0</v>
      </c>
      <c r="BL971" s="17" t="s">
        <v>310</v>
      </c>
      <c r="BM971" s="240" t="s">
        <v>1024</v>
      </c>
    </row>
    <row r="972" spans="1:51" s="13" customFormat="1" ht="12">
      <c r="A972" s="13"/>
      <c r="B972" s="247"/>
      <c r="C972" s="248"/>
      <c r="D972" s="249" t="s">
        <v>221</v>
      </c>
      <c r="E972" s="250" t="s">
        <v>1</v>
      </c>
      <c r="F972" s="251" t="s">
        <v>223</v>
      </c>
      <c r="G972" s="248"/>
      <c r="H972" s="250" t="s">
        <v>1</v>
      </c>
      <c r="I972" s="252"/>
      <c r="J972" s="248"/>
      <c r="K972" s="248"/>
      <c r="L972" s="253"/>
      <c r="M972" s="254"/>
      <c r="N972" s="255"/>
      <c r="O972" s="255"/>
      <c r="P972" s="255"/>
      <c r="Q972" s="255"/>
      <c r="R972" s="255"/>
      <c r="S972" s="255"/>
      <c r="T972" s="256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57" t="s">
        <v>221</v>
      </c>
      <c r="AU972" s="257" t="s">
        <v>84</v>
      </c>
      <c r="AV972" s="13" t="s">
        <v>82</v>
      </c>
      <c r="AW972" s="13" t="s">
        <v>31</v>
      </c>
      <c r="AX972" s="13" t="s">
        <v>74</v>
      </c>
      <c r="AY972" s="257" t="s">
        <v>211</v>
      </c>
    </row>
    <row r="973" spans="1:51" s="14" customFormat="1" ht="12">
      <c r="A973" s="14"/>
      <c r="B973" s="258"/>
      <c r="C973" s="259"/>
      <c r="D973" s="249" t="s">
        <v>221</v>
      </c>
      <c r="E973" s="260" t="s">
        <v>1</v>
      </c>
      <c r="F973" s="261" t="s">
        <v>1025</v>
      </c>
      <c r="G973" s="259"/>
      <c r="H973" s="262">
        <v>18.944</v>
      </c>
      <c r="I973" s="263"/>
      <c r="J973" s="259"/>
      <c r="K973" s="259"/>
      <c r="L973" s="264"/>
      <c r="M973" s="265"/>
      <c r="N973" s="266"/>
      <c r="O973" s="266"/>
      <c r="P973" s="266"/>
      <c r="Q973" s="266"/>
      <c r="R973" s="266"/>
      <c r="S973" s="266"/>
      <c r="T973" s="267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68" t="s">
        <v>221</v>
      </c>
      <c r="AU973" s="268" t="s">
        <v>84</v>
      </c>
      <c r="AV973" s="14" t="s">
        <v>84</v>
      </c>
      <c r="AW973" s="14" t="s">
        <v>31</v>
      </c>
      <c r="AX973" s="14" t="s">
        <v>74</v>
      </c>
      <c r="AY973" s="268" t="s">
        <v>211</v>
      </c>
    </row>
    <row r="974" spans="1:51" s="14" customFormat="1" ht="12">
      <c r="A974" s="14"/>
      <c r="B974" s="258"/>
      <c r="C974" s="259"/>
      <c r="D974" s="249" t="s">
        <v>221</v>
      </c>
      <c r="E974" s="260" t="s">
        <v>1</v>
      </c>
      <c r="F974" s="261" t="s">
        <v>438</v>
      </c>
      <c r="G974" s="259"/>
      <c r="H974" s="262">
        <v>13.6</v>
      </c>
      <c r="I974" s="263"/>
      <c r="J974" s="259"/>
      <c r="K974" s="259"/>
      <c r="L974" s="264"/>
      <c r="M974" s="265"/>
      <c r="N974" s="266"/>
      <c r="O974" s="266"/>
      <c r="P974" s="266"/>
      <c r="Q974" s="266"/>
      <c r="R974" s="266"/>
      <c r="S974" s="266"/>
      <c r="T974" s="267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68" t="s">
        <v>221</v>
      </c>
      <c r="AU974" s="268" t="s">
        <v>84</v>
      </c>
      <c r="AV974" s="14" t="s">
        <v>84</v>
      </c>
      <c r="AW974" s="14" t="s">
        <v>31</v>
      </c>
      <c r="AX974" s="14" t="s">
        <v>74</v>
      </c>
      <c r="AY974" s="268" t="s">
        <v>211</v>
      </c>
    </row>
    <row r="975" spans="1:51" s="14" customFormat="1" ht="12">
      <c r="A975" s="14"/>
      <c r="B975" s="258"/>
      <c r="C975" s="259"/>
      <c r="D975" s="249" t="s">
        <v>221</v>
      </c>
      <c r="E975" s="260" t="s">
        <v>1</v>
      </c>
      <c r="F975" s="261" t="s">
        <v>439</v>
      </c>
      <c r="G975" s="259"/>
      <c r="H975" s="262">
        <v>4.24</v>
      </c>
      <c r="I975" s="263"/>
      <c r="J975" s="259"/>
      <c r="K975" s="259"/>
      <c r="L975" s="264"/>
      <c r="M975" s="265"/>
      <c r="N975" s="266"/>
      <c r="O975" s="266"/>
      <c r="P975" s="266"/>
      <c r="Q975" s="266"/>
      <c r="R975" s="266"/>
      <c r="S975" s="266"/>
      <c r="T975" s="267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68" t="s">
        <v>221</v>
      </c>
      <c r="AU975" s="268" t="s">
        <v>84</v>
      </c>
      <c r="AV975" s="14" t="s">
        <v>84</v>
      </c>
      <c r="AW975" s="14" t="s">
        <v>31</v>
      </c>
      <c r="AX975" s="14" t="s">
        <v>74</v>
      </c>
      <c r="AY975" s="268" t="s">
        <v>211</v>
      </c>
    </row>
    <row r="976" spans="1:51" s="13" customFormat="1" ht="12">
      <c r="A976" s="13"/>
      <c r="B976" s="247"/>
      <c r="C976" s="248"/>
      <c r="D976" s="249" t="s">
        <v>221</v>
      </c>
      <c r="E976" s="250" t="s">
        <v>1</v>
      </c>
      <c r="F976" s="251" t="s">
        <v>331</v>
      </c>
      <c r="G976" s="248"/>
      <c r="H976" s="250" t="s">
        <v>1</v>
      </c>
      <c r="I976" s="252"/>
      <c r="J976" s="248"/>
      <c r="K976" s="248"/>
      <c r="L976" s="253"/>
      <c r="M976" s="254"/>
      <c r="N976" s="255"/>
      <c r="O976" s="255"/>
      <c r="P976" s="255"/>
      <c r="Q976" s="255"/>
      <c r="R976" s="255"/>
      <c r="S976" s="255"/>
      <c r="T976" s="256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57" t="s">
        <v>221</v>
      </c>
      <c r="AU976" s="257" t="s">
        <v>84</v>
      </c>
      <c r="AV976" s="13" t="s">
        <v>82</v>
      </c>
      <c r="AW976" s="13" t="s">
        <v>31</v>
      </c>
      <c r="AX976" s="13" t="s">
        <v>74</v>
      </c>
      <c r="AY976" s="257" t="s">
        <v>211</v>
      </c>
    </row>
    <row r="977" spans="1:51" s="14" customFormat="1" ht="12">
      <c r="A977" s="14"/>
      <c r="B977" s="258"/>
      <c r="C977" s="259"/>
      <c r="D977" s="249" t="s">
        <v>221</v>
      </c>
      <c r="E977" s="260" t="s">
        <v>1</v>
      </c>
      <c r="F977" s="261" t="s">
        <v>483</v>
      </c>
      <c r="G977" s="259"/>
      <c r="H977" s="262">
        <v>16.54</v>
      </c>
      <c r="I977" s="263"/>
      <c r="J977" s="259"/>
      <c r="K977" s="259"/>
      <c r="L977" s="264"/>
      <c r="M977" s="265"/>
      <c r="N977" s="266"/>
      <c r="O977" s="266"/>
      <c r="P977" s="266"/>
      <c r="Q977" s="266"/>
      <c r="R977" s="266"/>
      <c r="S977" s="266"/>
      <c r="T977" s="267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68" t="s">
        <v>221</v>
      </c>
      <c r="AU977" s="268" t="s">
        <v>84</v>
      </c>
      <c r="AV977" s="14" t="s">
        <v>84</v>
      </c>
      <c r="AW977" s="14" t="s">
        <v>31</v>
      </c>
      <c r="AX977" s="14" t="s">
        <v>74</v>
      </c>
      <c r="AY977" s="268" t="s">
        <v>211</v>
      </c>
    </row>
    <row r="978" spans="1:51" s="14" customFormat="1" ht="12">
      <c r="A978" s="14"/>
      <c r="B978" s="258"/>
      <c r="C978" s="259"/>
      <c r="D978" s="249" t="s">
        <v>221</v>
      </c>
      <c r="E978" s="260" t="s">
        <v>1</v>
      </c>
      <c r="F978" s="261" t="s">
        <v>484</v>
      </c>
      <c r="G978" s="259"/>
      <c r="H978" s="262">
        <v>18</v>
      </c>
      <c r="I978" s="263"/>
      <c r="J978" s="259"/>
      <c r="K978" s="259"/>
      <c r="L978" s="264"/>
      <c r="M978" s="265"/>
      <c r="N978" s="266"/>
      <c r="O978" s="266"/>
      <c r="P978" s="266"/>
      <c r="Q978" s="266"/>
      <c r="R978" s="266"/>
      <c r="S978" s="266"/>
      <c r="T978" s="267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68" t="s">
        <v>221</v>
      </c>
      <c r="AU978" s="268" t="s">
        <v>84</v>
      </c>
      <c r="AV978" s="14" t="s">
        <v>84</v>
      </c>
      <c r="AW978" s="14" t="s">
        <v>31</v>
      </c>
      <c r="AX978" s="14" t="s">
        <v>74</v>
      </c>
      <c r="AY978" s="268" t="s">
        <v>211</v>
      </c>
    </row>
    <row r="979" spans="1:51" s="13" customFormat="1" ht="12">
      <c r="A979" s="13"/>
      <c r="B979" s="247"/>
      <c r="C979" s="248"/>
      <c r="D979" s="249" t="s">
        <v>221</v>
      </c>
      <c r="E979" s="250" t="s">
        <v>1</v>
      </c>
      <c r="F979" s="251" t="s">
        <v>335</v>
      </c>
      <c r="G979" s="248"/>
      <c r="H979" s="250" t="s">
        <v>1</v>
      </c>
      <c r="I979" s="252"/>
      <c r="J979" s="248"/>
      <c r="K979" s="248"/>
      <c r="L979" s="253"/>
      <c r="M979" s="254"/>
      <c r="N979" s="255"/>
      <c r="O979" s="255"/>
      <c r="P979" s="255"/>
      <c r="Q979" s="255"/>
      <c r="R979" s="255"/>
      <c r="S979" s="255"/>
      <c r="T979" s="256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57" t="s">
        <v>221</v>
      </c>
      <c r="AU979" s="257" t="s">
        <v>84</v>
      </c>
      <c r="AV979" s="13" t="s">
        <v>82</v>
      </c>
      <c r="AW979" s="13" t="s">
        <v>31</v>
      </c>
      <c r="AX979" s="13" t="s">
        <v>74</v>
      </c>
      <c r="AY979" s="257" t="s">
        <v>211</v>
      </c>
    </row>
    <row r="980" spans="1:51" s="14" customFormat="1" ht="12">
      <c r="A980" s="14"/>
      <c r="B980" s="258"/>
      <c r="C980" s="259"/>
      <c r="D980" s="249" t="s">
        <v>221</v>
      </c>
      <c r="E980" s="260" t="s">
        <v>1</v>
      </c>
      <c r="F980" s="261" t="s">
        <v>485</v>
      </c>
      <c r="G980" s="259"/>
      <c r="H980" s="262">
        <v>16.54</v>
      </c>
      <c r="I980" s="263"/>
      <c r="J980" s="259"/>
      <c r="K980" s="259"/>
      <c r="L980" s="264"/>
      <c r="M980" s="265"/>
      <c r="N980" s="266"/>
      <c r="O980" s="266"/>
      <c r="P980" s="266"/>
      <c r="Q980" s="266"/>
      <c r="R980" s="266"/>
      <c r="S980" s="266"/>
      <c r="T980" s="267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68" t="s">
        <v>221</v>
      </c>
      <c r="AU980" s="268" t="s">
        <v>84</v>
      </c>
      <c r="AV980" s="14" t="s">
        <v>84</v>
      </c>
      <c r="AW980" s="14" t="s">
        <v>31</v>
      </c>
      <c r="AX980" s="14" t="s">
        <v>74</v>
      </c>
      <c r="AY980" s="268" t="s">
        <v>211</v>
      </c>
    </row>
    <row r="981" spans="1:51" s="14" customFormat="1" ht="12">
      <c r="A981" s="14"/>
      <c r="B981" s="258"/>
      <c r="C981" s="259"/>
      <c r="D981" s="249" t="s">
        <v>221</v>
      </c>
      <c r="E981" s="260" t="s">
        <v>1</v>
      </c>
      <c r="F981" s="261" t="s">
        <v>486</v>
      </c>
      <c r="G981" s="259"/>
      <c r="H981" s="262">
        <v>18</v>
      </c>
      <c r="I981" s="263"/>
      <c r="J981" s="259"/>
      <c r="K981" s="259"/>
      <c r="L981" s="264"/>
      <c r="M981" s="265"/>
      <c r="N981" s="266"/>
      <c r="O981" s="266"/>
      <c r="P981" s="266"/>
      <c r="Q981" s="266"/>
      <c r="R981" s="266"/>
      <c r="S981" s="266"/>
      <c r="T981" s="267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68" t="s">
        <v>221</v>
      </c>
      <c r="AU981" s="268" t="s">
        <v>84</v>
      </c>
      <c r="AV981" s="14" t="s">
        <v>84</v>
      </c>
      <c r="AW981" s="14" t="s">
        <v>31</v>
      </c>
      <c r="AX981" s="14" t="s">
        <v>74</v>
      </c>
      <c r="AY981" s="268" t="s">
        <v>211</v>
      </c>
    </row>
    <row r="982" spans="1:51" s="15" customFormat="1" ht="12">
      <c r="A982" s="15"/>
      <c r="B982" s="269"/>
      <c r="C982" s="270"/>
      <c r="D982" s="249" t="s">
        <v>221</v>
      </c>
      <c r="E982" s="271" t="s">
        <v>1</v>
      </c>
      <c r="F982" s="272" t="s">
        <v>225</v>
      </c>
      <c r="G982" s="270"/>
      <c r="H982" s="273">
        <v>105.864</v>
      </c>
      <c r="I982" s="274"/>
      <c r="J982" s="270"/>
      <c r="K982" s="270"/>
      <c r="L982" s="275"/>
      <c r="M982" s="276"/>
      <c r="N982" s="277"/>
      <c r="O982" s="277"/>
      <c r="P982" s="277"/>
      <c r="Q982" s="277"/>
      <c r="R982" s="277"/>
      <c r="S982" s="277"/>
      <c r="T982" s="278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T982" s="279" t="s">
        <v>221</v>
      </c>
      <c r="AU982" s="279" t="s">
        <v>84</v>
      </c>
      <c r="AV982" s="15" t="s">
        <v>217</v>
      </c>
      <c r="AW982" s="15" t="s">
        <v>31</v>
      </c>
      <c r="AX982" s="15" t="s">
        <v>82</v>
      </c>
      <c r="AY982" s="279" t="s">
        <v>211</v>
      </c>
    </row>
    <row r="983" spans="1:65" s="2" customFormat="1" ht="24.15" customHeight="1">
      <c r="A983" s="38"/>
      <c r="B983" s="39"/>
      <c r="C983" s="280" t="s">
        <v>1026</v>
      </c>
      <c r="D983" s="280" t="s">
        <v>258</v>
      </c>
      <c r="E983" s="281" t="s">
        <v>1027</v>
      </c>
      <c r="F983" s="282" t="s">
        <v>1028</v>
      </c>
      <c r="G983" s="283" t="s">
        <v>292</v>
      </c>
      <c r="H983" s="284">
        <v>111.157</v>
      </c>
      <c r="I983" s="285"/>
      <c r="J983" s="286">
        <f>ROUND(I983*H983,2)</f>
        <v>0</v>
      </c>
      <c r="K983" s="287"/>
      <c r="L983" s="288"/>
      <c r="M983" s="289" t="s">
        <v>1</v>
      </c>
      <c r="N983" s="290" t="s">
        <v>39</v>
      </c>
      <c r="O983" s="91"/>
      <c r="P983" s="238">
        <f>O983*H983</f>
        <v>0</v>
      </c>
      <c r="Q983" s="238">
        <v>0.008</v>
      </c>
      <c r="R983" s="238">
        <f>Q983*H983</f>
        <v>0.8892559999999999</v>
      </c>
      <c r="S983" s="238">
        <v>0</v>
      </c>
      <c r="T983" s="239">
        <f>S983*H983</f>
        <v>0</v>
      </c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R983" s="240" t="s">
        <v>468</v>
      </c>
      <c r="AT983" s="240" t="s">
        <v>258</v>
      </c>
      <c r="AU983" s="240" t="s">
        <v>84</v>
      </c>
      <c r="AY983" s="17" t="s">
        <v>211</v>
      </c>
      <c r="BE983" s="241">
        <f>IF(N983="základní",J983,0)</f>
        <v>0</v>
      </c>
      <c r="BF983" s="241">
        <f>IF(N983="snížená",J983,0)</f>
        <v>0</v>
      </c>
      <c r="BG983" s="241">
        <f>IF(N983="zákl. přenesená",J983,0)</f>
        <v>0</v>
      </c>
      <c r="BH983" s="241">
        <f>IF(N983="sníž. přenesená",J983,0)</f>
        <v>0</v>
      </c>
      <c r="BI983" s="241">
        <f>IF(N983="nulová",J983,0)</f>
        <v>0</v>
      </c>
      <c r="BJ983" s="17" t="s">
        <v>82</v>
      </c>
      <c r="BK983" s="241">
        <f>ROUND(I983*H983,2)</f>
        <v>0</v>
      </c>
      <c r="BL983" s="17" t="s">
        <v>310</v>
      </c>
      <c r="BM983" s="240" t="s">
        <v>1029</v>
      </c>
    </row>
    <row r="984" spans="1:51" s="14" customFormat="1" ht="12">
      <c r="A984" s="14"/>
      <c r="B984" s="258"/>
      <c r="C984" s="259"/>
      <c r="D984" s="249" t="s">
        <v>221</v>
      </c>
      <c r="E984" s="260" t="s">
        <v>1</v>
      </c>
      <c r="F984" s="261" t="s">
        <v>1030</v>
      </c>
      <c r="G984" s="259"/>
      <c r="H984" s="262">
        <v>111.157</v>
      </c>
      <c r="I984" s="263"/>
      <c r="J984" s="259"/>
      <c r="K984" s="259"/>
      <c r="L984" s="264"/>
      <c r="M984" s="265"/>
      <c r="N984" s="266"/>
      <c r="O984" s="266"/>
      <c r="P984" s="266"/>
      <c r="Q984" s="266"/>
      <c r="R984" s="266"/>
      <c r="S984" s="266"/>
      <c r="T984" s="267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68" t="s">
        <v>221</v>
      </c>
      <c r="AU984" s="268" t="s">
        <v>84</v>
      </c>
      <c r="AV984" s="14" t="s">
        <v>84</v>
      </c>
      <c r="AW984" s="14" t="s">
        <v>31</v>
      </c>
      <c r="AX984" s="14" t="s">
        <v>74</v>
      </c>
      <c r="AY984" s="268" t="s">
        <v>211</v>
      </c>
    </row>
    <row r="985" spans="1:51" s="15" customFormat="1" ht="12">
      <c r="A985" s="15"/>
      <c r="B985" s="269"/>
      <c r="C985" s="270"/>
      <c r="D985" s="249" t="s">
        <v>221</v>
      </c>
      <c r="E985" s="271" t="s">
        <v>1</v>
      </c>
      <c r="F985" s="272" t="s">
        <v>225</v>
      </c>
      <c r="G985" s="270"/>
      <c r="H985" s="273">
        <v>111.157</v>
      </c>
      <c r="I985" s="274"/>
      <c r="J985" s="270"/>
      <c r="K985" s="270"/>
      <c r="L985" s="275"/>
      <c r="M985" s="276"/>
      <c r="N985" s="277"/>
      <c r="O985" s="277"/>
      <c r="P985" s="277"/>
      <c r="Q985" s="277"/>
      <c r="R985" s="277"/>
      <c r="S985" s="277"/>
      <c r="T985" s="278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T985" s="279" t="s">
        <v>221</v>
      </c>
      <c r="AU985" s="279" t="s">
        <v>84</v>
      </c>
      <c r="AV985" s="15" t="s">
        <v>217</v>
      </c>
      <c r="AW985" s="15" t="s">
        <v>31</v>
      </c>
      <c r="AX985" s="15" t="s">
        <v>82</v>
      </c>
      <c r="AY985" s="279" t="s">
        <v>211</v>
      </c>
    </row>
    <row r="986" spans="1:65" s="2" customFormat="1" ht="24.15" customHeight="1">
      <c r="A986" s="38"/>
      <c r="B986" s="39"/>
      <c r="C986" s="228" t="s">
        <v>1031</v>
      </c>
      <c r="D986" s="228" t="s">
        <v>213</v>
      </c>
      <c r="E986" s="229" t="s">
        <v>1032</v>
      </c>
      <c r="F986" s="230" t="s">
        <v>1033</v>
      </c>
      <c r="G986" s="231" t="s">
        <v>738</v>
      </c>
      <c r="H986" s="291"/>
      <c r="I986" s="233"/>
      <c r="J986" s="234">
        <f>ROUND(I986*H986,2)</f>
        <v>0</v>
      </c>
      <c r="K986" s="235"/>
      <c r="L986" s="44"/>
      <c r="M986" s="236" t="s">
        <v>1</v>
      </c>
      <c r="N986" s="237" t="s">
        <v>39</v>
      </c>
      <c r="O986" s="91"/>
      <c r="P986" s="238">
        <f>O986*H986</f>
        <v>0</v>
      </c>
      <c r="Q986" s="238">
        <v>0</v>
      </c>
      <c r="R986" s="238">
        <f>Q986*H986</f>
        <v>0</v>
      </c>
      <c r="S986" s="238">
        <v>0</v>
      </c>
      <c r="T986" s="239">
        <f>S986*H986</f>
        <v>0</v>
      </c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R986" s="240" t="s">
        <v>310</v>
      </c>
      <c r="AT986" s="240" t="s">
        <v>213</v>
      </c>
      <c r="AU986" s="240" t="s">
        <v>84</v>
      </c>
      <c r="AY986" s="17" t="s">
        <v>211</v>
      </c>
      <c r="BE986" s="241">
        <f>IF(N986="základní",J986,0)</f>
        <v>0</v>
      </c>
      <c r="BF986" s="241">
        <f>IF(N986="snížená",J986,0)</f>
        <v>0</v>
      </c>
      <c r="BG986" s="241">
        <f>IF(N986="zákl. přenesená",J986,0)</f>
        <v>0</v>
      </c>
      <c r="BH986" s="241">
        <f>IF(N986="sníž. přenesená",J986,0)</f>
        <v>0</v>
      </c>
      <c r="BI986" s="241">
        <f>IF(N986="nulová",J986,0)</f>
        <v>0</v>
      </c>
      <c r="BJ986" s="17" t="s">
        <v>82</v>
      </c>
      <c r="BK986" s="241">
        <f>ROUND(I986*H986,2)</f>
        <v>0</v>
      </c>
      <c r="BL986" s="17" t="s">
        <v>310</v>
      </c>
      <c r="BM986" s="240" t="s">
        <v>1034</v>
      </c>
    </row>
    <row r="987" spans="1:63" s="12" customFormat="1" ht="22.8" customHeight="1">
      <c r="A987" s="12"/>
      <c r="B987" s="212"/>
      <c r="C987" s="213"/>
      <c r="D987" s="214" t="s">
        <v>73</v>
      </c>
      <c r="E987" s="226" t="s">
        <v>1035</v>
      </c>
      <c r="F987" s="226" t="s">
        <v>1036</v>
      </c>
      <c r="G987" s="213"/>
      <c r="H987" s="213"/>
      <c r="I987" s="216"/>
      <c r="J987" s="227">
        <f>BK987</f>
        <v>0</v>
      </c>
      <c r="K987" s="213"/>
      <c r="L987" s="218"/>
      <c r="M987" s="219"/>
      <c r="N987" s="220"/>
      <c r="O987" s="220"/>
      <c r="P987" s="221">
        <f>SUM(P988:P1116)</f>
        <v>0</v>
      </c>
      <c r="Q987" s="220"/>
      <c r="R987" s="221">
        <f>SUM(R988:R1116)</f>
        <v>0.09064</v>
      </c>
      <c r="S987" s="220"/>
      <c r="T987" s="222">
        <f>SUM(T988:T1116)</f>
        <v>0.4716</v>
      </c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R987" s="223" t="s">
        <v>84</v>
      </c>
      <c r="AT987" s="224" t="s">
        <v>73</v>
      </c>
      <c r="AU987" s="224" t="s">
        <v>82</v>
      </c>
      <c r="AY987" s="223" t="s">
        <v>211</v>
      </c>
      <c r="BK987" s="225">
        <f>SUM(BK988:BK1116)</f>
        <v>0</v>
      </c>
    </row>
    <row r="988" spans="1:65" s="2" customFormat="1" ht="24.15" customHeight="1">
      <c r="A988" s="38"/>
      <c r="B988" s="39"/>
      <c r="C988" s="228" t="s">
        <v>1037</v>
      </c>
      <c r="D988" s="228" t="s">
        <v>213</v>
      </c>
      <c r="E988" s="229" t="s">
        <v>1038</v>
      </c>
      <c r="F988" s="230" t="s">
        <v>1039</v>
      </c>
      <c r="G988" s="231" t="s">
        <v>274</v>
      </c>
      <c r="H988" s="232">
        <v>21</v>
      </c>
      <c r="I988" s="233"/>
      <c r="J988" s="234">
        <f>ROUND(I988*H988,2)</f>
        <v>0</v>
      </c>
      <c r="K988" s="235"/>
      <c r="L988" s="44"/>
      <c r="M988" s="236" t="s">
        <v>1</v>
      </c>
      <c r="N988" s="237" t="s">
        <v>39</v>
      </c>
      <c r="O988" s="91"/>
      <c r="P988" s="238">
        <f>O988*H988</f>
        <v>0</v>
      </c>
      <c r="Q988" s="238">
        <v>0</v>
      </c>
      <c r="R988" s="238">
        <f>Q988*H988</f>
        <v>0</v>
      </c>
      <c r="S988" s="238">
        <v>0</v>
      </c>
      <c r="T988" s="239">
        <f>S988*H988</f>
        <v>0</v>
      </c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R988" s="240" t="s">
        <v>310</v>
      </c>
      <c r="AT988" s="240" t="s">
        <v>213</v>
      </c>
      <c r="AU988" s="240" t="s">
        <v>84</v>
      </c>
      <c r="AY988" s="17" t="s">
        <v>211</v>
      </c>
      <c r="BE988" s="241">
        <f>IF(N988="základní",J988,0)</f>
        <v>0</v>
      </c>
      <c r="BF988" s="241">
        <f>IF(N988="snížená",J988,0)</f>
        <v>0</v>
      </c>
      <c r="BG988" s="241">
        <f>IF(N988="zákl. přenesená",J988,0)</f>
        <v>0</v>
      </c>
      <c r="BH988" s="241">
        <f>IF(N988="sníž. přenesená",J988,0)</f>
        <v>0</v>
      </c>
      <c r="BI988" s="241">
        <f>IF(N988="nulová",J988,0)</f>
        <v>0</v>
      </c>
      <c r="BJ988" s="17" t="s">
        <v>82</v>
      </c>
      <c r="BK988" s="241">
        <f>ROUND(I988*H988,2)</f>
        <v>0</v>
      </c>
      <c r="BL988" s="17" t="s">
        <v>310</v>
      </c>
      <c r="BM988" s="240" t="s">
        <v>1040</v>
      </c>
    </row>
    <row r="989" spans="1:51" s="13" customFormat="1" ht="12">
      <c r="A989" s="13"/>
      <c r="B989" s="247"/>
      <c r="C989" s="248"/>
      <c r="D989" s="249" t="s">
        <v>221</v>
      </c>
      <c r="E989" s="250" t="s">
        <v>1</v>
      </c>
      <c r="F989" s="251" t="s">
        <v>223</v>
      </c>
      <c r="G989" s="248"/>
      <c r="H989" s="250" t="s">
        <v>1</v>
      </c>
      <c r="I989" s="252"/>
      <c r="J989" s="248"/>
      <c r="K989" s="248"/>
      <c r="L989" s="253"/>
      <c r="M989" s="254"/>
      <c r="N989" s="255"/>
      <c r="O989" s="255"/>
      <c r="P989" s="255"/>
      <c r="Q989" s="255"/>
      <c r="R989" s="255"/>
      <c r="S989" s="255"/>
      <c r="T989" s="256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57" t="s">
        <v>221</v>
      </c>
      <c r="AU989" s="257" t="s">
        <v>84</v>
      </c>
      <c r="AV989" s="13" t="s">
        <v>82</v>
      </c>
      <c r="AW989" s="13" t="s">
        <v>31</v>
      </c>
      <c r="AX989" s="13" t="s">
        <v>74</v>
      </c>
      <c r="AY989" s="257" t="s">
        <v>211</v>
      </c>
    </row>
    <row r="990" spans="1:51" s="14" customFormat="1" ht="12">
      <c r="A990" s="14"/>
      <c r="B990" s="258"/>
      <c r="C990" s="259"/>
      <c r="D990" s="249" t="s">
        <v>221</v>
      </c>
      <c r="E990" s="260" t="s">
        <v>1</v>
      </c>
      <c r="F990" s="261" t="s">
        <v>1041</v>
      </c>
      <c r="G990" s="259"/>
      <c r="H990" s="262">
        <v>1</v>
      </c>
      <c r="I990" s="263"/>
      <c r="J990" s="259"/>
      <c r="K990" s="259"/>
      <c r="L990" s="264"/>
      <c r="M990" s="265"/>
      <c r="N990" s="266"/>
      <c r="O990" s="266"/>
      <c r="P990" s="266"/>
      <c r="Q990" s="266"/>
      <c r="R990" s="266"/>
      <c r="S990" s="266"/>
      <c r="T990" s="267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68" t="s">
        <v>221</v>
      </c>
      <c r="AU990" s="268" t="s">
        <v>84</v>
      </c>
      <c r="AV990" s="14" t="s">
        <v>84</v>
      </c>
      <c r="AW990" s="14" t="s">
        <v>31</v>
      </c>
      <c r="AX990" s="14" t="s">
        <v>74</v>
      </c>
      <c r="AY990" s="268" t="s">
        <v>211</v>
      </c>
    </row>
    <row r="991" spans="1:51" s="14" customFormat="1" ht="12">
      <c r="A991" s="14"/>
      <c r="B991" s="258"/>
      <c r="C991" s="259"/>
      <c r="D991" s="249" t="s">
        <v>221</v>
      </c>
      <c r="E991" s="260" t="s">
        <v>1</v>
      </c>
      <c r="F991" s="261" t="s">
        <v>562</v>
      </c>
      <c r="G991" s="259"/>
      <c r="H991" s="262">
        <v>2</v>
      </c>
      <c r="I991" s="263"/>
      <c r="J991" s="259"/>
      <c r="K991" s="259"/>
      <c r="L991" s="264"/>
      <c r="M991" s="265"/>
      <c r="N991" s="266"/>
      <c r="O991" s="266"/>
      <c r="P991" s="266"/>
      <c r="Q991" s="266"/>
      <c r="R991" s="266"/>
      <c r="S991" s="266"/>
      <c r="T991" s="267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68" t="s">
        <v>221</v>
      </c>
      <c r="AU991" s="268" t="s">
        <v>84</v>
      </c>
      <c r="AV991" s="14" t="s">
        <v>84</v>
      </c>
      <c r="AW991" s="14" t="s">
        <v>31</v>
      </c>
      <c r="AX991" s="14" t="s">
        <v>74</v>
      </c>
      <c r="AY991" s="268" t="s">
        <v>211</v>
      </c>
    </row>
    <row r="992" spans="1:51" s="13" customFormat="1" ht="12">
      <c r="A992" s="13"/>
      <c r="B992" s="247"/>
      <c r="C992" s="248"/>
      <c r="D992" s="249" t="s">
        <v>221</v>
      </c>
      <c r="E992" s="250" t="s">
        <v>1</v>
      </c>
      <c r="F992" s="251" t="s">
        <v>1042</v>
      </c>
      <c r="G992" s="248"/>
      <c r="H992" s="250" t="s">
        <v>1</v>
      </c>
      <c r="I992" s="252"/>
      <c r="J992" s="248"/>
      <c r="K992" s="248"/>
      <c r="L992" s="253"/>
      <c r="M992" s="254"/>
      <c r="N992" s="255"/>
      <c r="O992" s="255"/>
      <c r="P992" s="255"/>
      <c r="Q992" s="255"/>
      <c r="R992" s="255"/>
      <c r="S992" s="255"/>
      <c r="T992" s="256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57" t="s">
        <v>221</v>
      </c>
      <c r="AU992" s="257" t="s">
        <v>84</v>
      </c>
      <c r="AV992" s="13" t="s">
        <v>82</v>
      </c>
      <c r="AW992" s="13" t="s">
        <v>31</v>
      </c>
      <c r="AX992" s="13" t="s">
        <v>74</v>
      </c>
      <c r="AY992" s="257" t="s">
        <v>211</v>
      </c>
    </row>
    <row r="993" spans="1:51" s="14" customFormat="1" ht="12">
      <c r="A993" s="14"/>
      <c r="B993" s="258"/>
      <c r="C993" s="259"/>
      <c r="D993" s="249" t="s">
        <v>221</v>
      </c>
      <c r="E993" s="260" t="s">
        <v>1</v>
      </c>
      <c r="F993" s="261" t="s">
        <v>1043</v>
      </c>
      <c r="G993" s="259"/>
      <c r="H993" s="262">
        <v>7</v>
      </c>
      <c r="I993" s="263"/>
      <c r="J993" s="259"/>
      <c r="K993" s="259"/>
      <c r="L993" s="264"/>
      <c r="M993" s="265"/>
      <c r="N993" s="266"/>
      <c r="O993" s="266"/>
      <c r="P993" s="266"/>
      <c r="Q993" s="266"/>
      <c r="R993" s="266"/>
      <c r="S993" s="266"/>
      <c r="T993" s="267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68" t="s">
        <v>221</v>
      </c>
      <c r="AU993" s="268" t="s">
        <v>84</v>
      </c>
      <c r="AV993" s="14" t="s">
        <v>84</v>
      </c>
      <c r="AW993" s="14" t="s">
        <v>31</v>
      </c>
      <c r="AX993" s="14" t="s">
        <v>74</v>
      </c>
      <c r="AY993" s="268" t="s">
        <v>211</v>
      </c>
    </row>
    <row r="994" spans="1:51" s="14" customFormat="1" ht="12">
      <c r="A994" s="14"/>
      <c r="B994" s="258"/>
      <c r="C994" s="259"/>
      <c r="D994" s="249" t="s">
        <v>221</v>
      </c>
      <c r="E994" s="260" t="s">
        <v>1</v>
      </c>
      <c r="F994" s="261" t="s">
        <v>562</v>
      </c>
      <c r="G994" s="259"/>
      <c r="H994" s="262">
        <v>2</v>
      </c>
      <c r="I994" s="263"/>
      <c r="J994" s="259"/>
      <c r="K994" s="259"/>
      <c r="L994" s="264"/>
      <c r="M994" s="265"/>
      <c r="N994" s="266"/>
      <c r="O994" s="266"/>
      <c r="P994" s="266"/>
      <c r="Q994" s="266"/>
      <c r="R994" s="266"/>
      <c r="S994" s="266"/>
      <c r="T994" s="267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68" t="s">
        <v>221</v>
      </c>
      <c r="AU994" s="268" t="s">
        <v>84</v>
      </c>
      <c r="AV994" s="14" t="s">
        <v>84</v>
      </c>
      <c r="AW994" s="14" t="s">
        <v>31</v>
      </c>
      <c r="AX994" s="14" t="s">
        <v>74</v>
      </c>
      <c r="AY994" s="268" t="s">
        <v>211</v>
      </c>
    </row>
    <row r="995" spans="1:51" s="13" customFormat="1" ht="12">
      <c r="A995" s="13"/>
      <c r="B995" s="247"/>
      <c r="C995" s="248"/>
      <c r="D995" s="249" t="s">
        <v>221</v>
      </c>
      <c r="E995" s="250" t="s">
        <v>1</v>
      </c>
      <c r="F995" s="251" t="s">
        <v>1044</v>
      </c>
      <c r="G995" s="248"/>
      <c r="H995" s="250" t="s">
        <v>1</v>
      </c>
      <c r="I995" s="252"/>
      <c r="J995" s="248"/>
      <c r="K995" s="248"/>
      <c r="L995" s="253"/>
      <c r="M995" s="254"/>
      <c r="N995" s="255"/>
      <c r="O995" s="255"/>
      <c r="P995" s="255"/>
      <c r="Q995" s="255"/>
      <c r="R995" s="255"/>
      <c r="S995" s="255"/>
      <c r="T995" s="256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57" t="s">
        <v>221</v>
      </c>
      <c r="AU995" s="257" t="s">
        <v>84</v>
      </c>
      <c r="AV995" s="13" t="s">
        <v>82</v>
      </c>
      <c r="AW995" s="13" t="s">
        <v>31</v>
      </c>
      <c r="AX995" s="13" t="s">
        <v>74</v>
      </c>
      <c r="AY995" s="257" t="s">
        <v>211</v>
      </c>
    </row>
    <row r="996" spans="1:51" s="14" customFormat="1" ht="12">
      <c r="A996" s="14"/>
      <c r="B996" s="258"/>
      <c r="C996" s="259"/>
      <c r="D996" s="249" t="s">
        <v>221</v>
      </c>
      <c r="E996" s="260" t="s">
        <v>1</v>
      </c>
      <c r="F996" s="261" t="s">
        <v>1043</v>
      </c>
      <c r="G996" s="259"/>
      <c r="H996" s="262">
        <v>7</v>
      </c>
      <c r="I996" s="263"/>
      <c r="J996" s="259"/>
      <c r="K996" s="259"/>
      <c r="L996" s="264"/>
      <c r="M996" s="265"/>
      <c r="N996" s="266"/>
      <c r="O996" s="266"/>
      <c r="P996" s="266"/>
      <c r="Q996" s="266"/>
      <c r="R996" s="266"/>
      <c r="S996" s="266"/>
      <c r="T996" s="267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68" t="s">
        <v>221</v>
      </c>
      <c r="AU996" s="268" t="s">
        <v>84</v>
      </c>
      <c r="AV996" s="14" t="s">
        <v>84</v>
      </c>
      <c r="AW996" s="14" t="s">
        <v>31</v>
      </c>
      <c r="AX996" s="14" t="s">
        <v>74</v>
      </c>
      <c r="AY996" s="268" t="s">
        <v>211</v>
      </c>
    </row>
    <row r="997" spans="1:51" s="14" customFormat="1" ht="12">
      <c r="A997" s="14"/>
      <c r="B997" s="258"/>
      <c r="C997" s="259"/>
      <c r="D997" s="249" t="s">
        <v>221</v>
      </c>
      <c r="E997" s="260" t="s">
        <v>1</v>
      </c>
      <c r="F997" s="261" t="s">
        <v>562</v>
      </c>
      <c r="G997" s="259"/>
      <c r="H997" s="262">
        <v>2</v>
      </c>
      <c r="I997" s="263"/>
      <c r="J997" s="259"/>
      <c r="K997" s="259"/>
      <c r="L997" s="264"/>
      <c r="M997" s="265"/>
      <c r="N997" s="266"/>
      <c r="O997" s="266"/>
      <c r="P997" s="266"/>
      <c r="Q997" s="266"/>
      <c r="R997" s="266"/>
      <c r="S997" s="266"/>
      <c r="T997" s="267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68" t="s">
        <v>221</v>
      </c>
      <c r="AU997" s="268" t="s">
        <v>84</v>
      </c>
      <c r="AV997" s="14" t="s">
        <v>84</v>
      </c>
      <c r="AW997" s="14" t="s">
        <v>31</v>
      </c>
      <c r="AX997" s="14" t="s">
        <v>74</v>
      </c>
      <c r="AY997" s="268" t="s">
        <v>211</v>
      </c>
    </row>
    <row r="998" spans="1:51" s="15" customFormat="1" ht="12">
      <c r="A998" s="15"/>
      <c r="B998" s="269"/>
      <c r="C998" s="270"/>
      <c r="D998" s="249" t="s">
        <v>221</v>
      </c>
      <c r="E998" s="271" t="s">
        <v>1</v>
      </c>
      <c r="F998" s="272" t="s">
        <v>225</v>
      </c>
      <c r="G998" s="270"/>
      <c r="H998" s="273">
        <v>21</v>
      </c>
      <c r="I998" s="274"/>
      <c r="J998" s="270"/>
      <c r="K998" s="270"/>
      <c r="L998" s="275"/>
      <c r="M998" s="276"/>
      <c r="N998" s="277"/>
      <c r="O998" s="277"/>
      <c r="P998" s="277"/>
      <c r="Q998" s="277"/>
      <c r="R998" s="277"/>
      <c r="S998" s="277"/>
      <c r="T998" s="278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T998" s="279" t="s">
        <v>221</v>
      </c>
      <c r="AU998" s="279" t="s">
        <v>84</v>
      </c>
      <c r="AV998" s="15" t="s">
        <v>217</v>
      </c>
      <c r="AW998" s="15" t="s">
        <v>31</v>
      </c>
      <c r="AX998" s="15" t="s">
        <v>82</v>
      </c>
      <c r="AY998" s="279" t="s">
        <v>211</v>
      </c>
    </row>
    <row r="999" spans="1:65" s="2" customFormat="1" ht="24.15" customHeight="1">
      <c r="A999" s="38"/>
      <c r="B999" s="39"/>
      <c r="C999" s="280" t="s">
        <v>1045</v>
      </c>
      <c r="D999" s="280" t="s">
        <v>258</v>
      </c>
      <c r="E999" s="281" t="s">
        <v>1046</v>
      </c>
      <c r="F999" s="282" t="s">
        <v>1047</v>
      </c>
      <c r="G999" s="283" t="s">
        <v>274</v>
      </c>
      <c r="H999" s="284">
        <v>1</v>
      </c>
      <c r="I999" s="285"/>
      <c r="J999" s="286">
        <f>ROUND(I999*H999,2)</f>
        <v>0</v>
      </c>
      <c r="K999" s="287"/>
      <c r="L999" s="288"/>
      <c r="M999" s="289" t="s">
        <v>1</v>
      </c>
      <c r="N999" s="290" t="s">
        <v>39</v>
      </c>
      <c r="O999" s="91"/>
      <c r="P999" s="238">
        <f>O999*H999</f>
        <v>0</v>
      </c>
      <c r="Q999" s="238">
        <v>0.0145</v>
      </c>
      <c r="R999" s="238">
        <f>Q999*H999</f>
        <v>0.0145</v>
      </c>
      <c r="S999" s="238">
        <v>0</v>
      </c>
      <c r="T999" s="239">
        <f>S999*H999</f>
        <v>0</v>
      </c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R999" s="240" t="s">
        <v>468</v>
      </c>
      <c r="AT999" s="240" t="s">
        <v>258</v>
      </c>
      <c r="AU999" s="240" t="s">
        <v>84</v>
      </c>
      <c r="AY999" s="17" t="s">
        <v>211</v>
      </c>
      <c r="BE999" s="241">
        <f>IF(N999="základní",J999,0)</f>
        <v>0</v>
      </c>
      <c r="BF999" s="241">
        <f>IF(N999="snížená",J999,0)</f>
        <v>0</v>
      </c>
      <c r="BG999" s="241">
        <f>IF(N999="zákl. přenesená",J999,0)</f>
        <v>0</v>
      </c>
      <c r="BH999" s="241">
        <f>IF(N999="sníž. přenesená",J999,0)</f>
        <v>0</v>
      </c>
      <c r="BI999" s="241">
        <f>IF(N999="nulová",J999,0)</f>
        <v>0</v>
      </c>
      <c r="BJ999" s="17" t="s">
        <v>82</v>
      </c>
      <c r="BK999" s="241">
        <f>ROUND(I999*H999,2)</f>
        <v>0</v>
      </c>
      <c r="BL999" s="17" t="s">
        <v>310</v>
      </c>
      <c r="BM999" s="240" t="s">
        <v>1048</v>
      </c>
    </row>
    <row r="1000" spans="1:51" s="13" customFormat="1" ht="12">
      <c r="A1000" s="13"/>
      <c r="B1000" s="247"/>
      <c r="C1000" s="248"/>
      <c r="D1000" s="249" t="s">
        <v>221</v>
      </c>
      <c r="E1000" s="250" t="s">
        <v>1</v>
      </c>
      <c r="F1000" s="251" t="s">
        <v>223</v>
      </c>
      <c r="G1000" s="248"/>
      <c r="H1000" s="250" t="s">
        <v>1</v>
      </c>
      <c r="I1000" s="252"/>
      <c r="J1000" s="248"/>
      <c r="K1000" s="248"/>
      <c r="L1000" s="253"/>
      <c r="M1000" s="254"/>
      <c r="N1000" s="255"/>
      <c r="O1000" s="255"/>
      <c r="P1000" s="255"/>
      <c r="Q1000" s="255"/>
      <c r="R1000" s="255"/>
      <c r="S1000" s="255"/>
      <c r="T1000" s="256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57" t="s">
        <v>221</v>
      </c>
      <c r="AU1000" s="257" t="s">
        <v>84</v>
      </c>
      <c r="AV1000" s="13" t="s">
        <v>82</v>
      </c>
      <c r="AW1000" s="13" t="s">
        <v>31</v>
      </c>
      <c r="AX1000" s="13" t="s">
        <v>74</v>
      </c>
      <c r="AY1000" s="257" t="s">
        <v>211</v>
      </c>
    </row>
    <row r="1001" spans="1:51" s="14" customFormat="1" ht="12">
      <c r="A1001" s="14"/>
      <c r="B1001" s="258"/>
      <c r="C1001" s="259"/>
      <c r="D1001" s="249" t="s">
        <v>221</v>
      </c>
      <c r="E1001" s="260" t="s">
        <v>1</v>
      </c>
      <c r="F1001" s="261" t="s">
        <v>1041</v>
      </c>
      <c r="G1001" s="259"/>
      <c r="H1001" s="262">
        <v>1</v>
      </c>
      <c r="I1001" s="263"/>
      <c r="J1001" s="259"/>
      <c r="K1001" s="259"/>
      <c r="L1001" s="264"/>
      <c r="M1001" s="265"/>
      <c r="N1001" s="266"/>
      <c r="O1001" s="266"/>
      <c r="P1001" s="266"/>
      <c r="Q1001" s="266"/>
      <c r="R1001" s="266"/>
      <c r="S1001" s="266"/>
      <c r="T1001" s="267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68" t="s">
        <v>221</v>
      </c>
      <c r="AU1001" s="268" t="s">
        <v>84</v>
      </c>
      <c r="AV1001" s="14" t="s">
        <v>84</v>
      </c>
      <c r="AW1001" s="14" t="s">
        <v>31</v>
      </c>
      <c r="AX1001" s="14" t="s">
        <v>74</v>
      </c>
      <c r="AY1001" s="268" t="s">
        <v>211</v>
      </c>
    </row>
    <row r="1002" spans="1:51" s="15" customFormat="1" ht="12">
      <c r="A1002" s="15"/>
      <c r="B1002" s="269"/>
      <c r="C1002" s="270"/>
      <c r="D1002" s="249" t="s">
        <v>221</v>
      </c>
      <c r="E1002" s="271" t="s">
        <v>1</v>
      </c>
      <c r="F1002" s="272" t="s">
        <v>225</v>
      </c>
      <c r="G1002" s="270"/>
      <c r="H1002" s="273">
        <v>1</v>
      </c>
      <c r="I1002" s="274"/>
      <c r="J1002" s="270"/>
      <c r="K1002" s="270"/>
      <c r="L1002" s="275"/>
      <c r="M1002" s="276"/>
      <c r="N1002" s="277"/>
      <c r="O1002" s="277"/>
      <c r="P1002" s="277"/>
      <c r="Q1002" s="277"/>
      <c r="R1002" s="277"/>
      <c r="S1002" s="277"/>
      <c r="T1002" s="278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T1002" s="279" t="s">
        <v>221</v>
      </c>
      <c r="AU1002" s="279" t="s">
        <v>84</v>
      </c>
      <c r="AV1002" s="15" t="s">
        <v>217</v>
      </c>
      <c r="AW1002" s="15" t="s">
        <v>31</v>
      </c>
      <c r="AX1002" s="15" t="s">
        <v>82</v>
      </c>
      <c r="AY1002" s="279" t="s">
        <v>211</v>
      </c>
    </row>
    <row r="1003" spans="1:65" s="2" customFormat="1" ht="24.15" customHeight="1">
      <c r="A1003" s="38"/>
      <c r="B1003" s="39"/>
      <c r="C1003" s="280" t="s">
        <v>1049</v>
      </c>
      <c r="D1003" s="280" t="s">
        <v>258</v>
      </c>
      <c r="E1003" s="281" t="s">
        <v>1050</v>
      </c>
      <c r="F1003" s="282" t="s">
        <v>1051</v>
      </c>
      <c r="G1003" s="283" t="s">
        <v>274</v>
      </c>
      <c r="H1003" s="284">
        <v>2</v>
      </c>
      <c r="I1003" s="285"/>
      <c r="J1003" s="286">
        <f>ROUND(I1003*H1003,2)</f>
        <v>0</v>
      </c>
      <c r="K1003" s="287"/>
      <c r="L1003" s="288"/>
      <c r="M1003" s="289" t="s">
        <v>1</v>
      </c>
      <c r="N1003" s="290" t="s">
        <v>39</v>
      </c>
      <c r="O1003" s="91"/>
      <c r="P1003" s="238">
        <f>O1003*H1003</f>
        <v>0</v>
      </c>
      <c r="Q1003" s="238">
        <v>0.016</v>
      </c>
      <c r="R1003" s="238">
        <f>Q1003*H1003</f>
        <v>0.032</v>
      </c>
      <c r="S1003" s="238">
        <v>0</v>
      </c>
      <c r="T1003" s="239">
        <f>S1003*H1003</f>
        <v>0</v>
      </c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R1003" s="240" t="s">
        <v>468</v>
      </c>
      <c r="AT1003" s="240" t="s">
        <v>258</v>
      </c>
      <c r="AU1003" s="240" t="s">
        <v>84</v>
      </c>
      <c r="AY1003" s="17" t="s">
        <v>211</v>
      </c>
      <c r="BE1003" s="241">
        <f>IF(N1003="základní",J1003,0)</f>
        <v>0</v>
      </c>
      <c r="BF1003" s="241">
        <f>IF(N1003="snížená",J1003,0)</f>
        <v>0</v>
      </c>
      <c r="BG1003" s="241">
        <f>IF(N1003="zákl. přenesená",J1003,0)</f>
        <v>0</v>
      </c>
      <c r="BH1003" s="241">
        <f>IF(N1003="sníž. přenesená",J1003,0)</f>
        <v>0</v>
      </c>
      <c r="BI1003" s="241">
        <f>IF(N1003="nulová",J1003,0)</f>
        <v>0</v>
      </c>
      <c r="BJ1003" s="17" t="s">
        <v>82</v>
      </c>
      <c r="BK1003" s="241">
        <f>ROUND(I1003*H1003,2)</f>
        <v>0</v>
      </c>
      <c r="BL1003" s="17" t="s">
        <v>310</v>
      </c>
      <c r="BM1003" s="240" t="s">
        <v>1052</v>
      </c>
    </row>
    <row r="1004" spans="1:51" s="13" customFormat="1" ht="12">
      <c r="A1004" s="13"/>
      <c r="B1004" s="247"/>
      <c r="C1004" s="248"/>
      <c r="D1004" s="249" t="s">
        <v>221</v>
      </c>
      <c r="E1004" s="250" t="s">
        <v>1</v>
      </c>
      <c r="F1004" s="251" t="s">
        <v>223</v>
      </c>
      <c r="G1004" s="248"/>
      <c r="H1004" s="250" t="s">
        <v>1</v>
      </c>
      <c r="I1004" s="252"/>
      <c r="J1004" s="248"/>
      <c r="K1004" s="248"/>
      <c r="L1004" s="253"/>
      <c r="M1004" s="254"/>
      <c r="N1004" s="255"/>
      <c r="O1004" s="255"/>
      <c r="P1004" s="255"/>
      <c r="Q1004" s="255"/>
      <c r="R1004" s="255"/>
      <c r="S1004" s="255"/>
      <c r="T1004" s="256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57" t="s">
        <v>221</v>
      </c>
      <c r="AU1004" s="257" t="s">
        <v>84</v>
      </c>
      <c r="AV1004" s="13" t="s">
        <v>82</v>
      </c>
      <c r="AW1004" s="13" t="s">
        <v>31</v>
      </c>
      <c r="AX1004" s="13" t="s">
        <v>74</v>
      </c>
      <c r="AY1004" s="257" t="s">
        <v>211</v>
      </c>
    </row>
    <row r="1005" spans="1:51" s="14" customFormat="1" ht="12">
      <c r="A1005" s="14"/>
      <c r="B1005" s="258"/>
      <c r="C1005" s="259"/>
      <c r="D1005" s="249" t="s">
        <v>221</v>
      </c>
      <c r="E1005" s="260" t="s">
        <v>1</v>
      </c>
      <c r="F1005" s="261" t="s">
        <v>562</v>
      </c>
      <c r="G1005" s="259"/>
      <c r="H1005" s="262">
        <v>2</v>
      </c>
      <c r="I1005" s="263"/>
      <c r="J1005" s="259"/>
      <c r="K1005" s="259"/>
      <c r="L1005" s="264"/>
      <c r="M1005" s="265"/>
      <c r="N1005" s="266"/>
      <c r="O1005" s="266"/>
      <c r="P1005" s="266"/>
      <c r="Q1005" s="266"/>
      <c r="R1005" s="266"/>
      <c r="S1005" s="266"/>
      <c r="T1005" s="267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68" t="s">
        <v>221</v>
      </c>
      <c r="AU1005" s="268" t="s">
        <v>84</v>
      </c>
      <c r="AV1005" s="14" t="s">
        <v>84</v>
      </c>
      <c r="AW1005" s="14" t="s">
        <v>31</v>
      </c>
      <c r="AX1005" s="14" t="s">
        <v>74</v>
      </c>
      <c r="AY1005" s="268" t="s">
        <v>211</v>
      </c>
    </row>
    <row r="1006" spans="1:51" s="15" customFormat="1" ht="12">
      <c r="A1006" s="15"/>
      <c r="B1006" s="269"/>
      <c r="C1006" s="270"/>
      <c r="D1006" s="249" t="s">
        <v>221</v>
      </c>
      <c r="E1006" s="271" t="s">
        <v>1</v>
      </c>
      <c r="F1006" s="272" t="s">
        <v>225</v>
      </c>
      <c r="G1006" s="270"/>
      <c r="H1006" s="273">
        <v>2</v>
      </c>
      <c r="I1006" s="274"/>
      <c r="J1006" s="270"/>
      <c r="K1006" s="270"/>
      <c r="L1006" s="275"/>
      <c r="M1006" s="276"/>
      <c r="N1006" s="277"/>
      <c r="O1006" s="277"/>
      <c r="P1006" s="277"/>
      <c r="Q1006" s="277"/>
      <c r="R1006" s="277"/>
      <c r="S1006" s="277"/>
      <c r="T1006" s="278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T1006" s="279" t="s">
        <v>221</v>
      </c>
      <c r="AU1006" s="279" t="s">
        <v>84</v>
      </c>
      <c r="AV1006" s="15" t="s">
        <v>217</v>
      </c>
      <c r="AW1006" s="15" t="s">
        <v>31</v>
      </c>
      <c r="AX1006" s="15" t="s">
        <v>82</v>
      </c>
      <c r="AY1006" s="279" t="s">
        <v>211</v>
      </c>
    </row>
    <row r="1007" spans="1:65" s="2" customFormat="1" ht="24.15" customHeight="1">
      <c r="A1007" s="38"/>
      <c r="B1007" s="39"/>
      <c r="C1007" s="228" t="s">
        <v>1053</v>
      </c>
      <c r="D1007" s="228" t="s">
        <v>213</v>
      </c>
      <c r="E1007" s="229" t="s">
        <v>1054</v>
      </c>
      <c r="F1007" s="230" t="s">
        <v>1055</v>
      </c>
      <c r="G1007" s="231" t="s">
        <v>274</v>
      </c>
      <c r="H1007" s="232">
        <v>1</v>
      </c>
      <c r="I1007" s="233"/>
      <c r="J1007" s="234">
        <f>ROUND(I1007*H1007,2)</f>
        <v>0</v>
      </c>
      <c r="K1007" s="235"/>
      <c r="L1007" s="44"/>
      <c r="M1007" s="236" t="s">
        <v>1</v>
      </c>
      <c r="N1007" s="237" t="s">
        <v>39</v>
      </c>
      <c r="O1007" s="91"/>
      <c r="P1007" s="238">
        <f>O1007*H1007</f>
        <v>0</v>
      </c>
      <c r="Q1007" s="238">
        <v>0</v>
      </c>
      <c r="R1007" s="238">
        <f>Q1007*H1007</f>
        <v>0</v>
      </c>
      <c r="S1007" s="238">
        <v>0</v>
      </c>
      <c r="T1007" s="239">
        <f>S1007*H1007</f>
        <v>0</v>
      </c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R1007" s="240" t="s">
        <v>310</v>
      </c>
      <c r="AT1007" s="240" t="s">
        <v>213</v>
      </c>
      <c r="AU1007" s="240" t="s">
        <v>84</v>
      </c>
      <c r="AY1007" s="17" t="s">
        <v>211</v>
      </c>
      <c r="BE1007" s="241">
        <f>IF(N1007="základní",J1007,0)</f>
        <v>0</v>
      </c>
      <c r="BF1007" s="241">
        <f>IF(N1007="snížená",J1007,0)</f>
        <v>0</v>
      </c>
      <c r="BG1007" s="241">
        <f>IF(N1007="zákl. přenesená",J1007,0)</f>
        <v>0</v>
      </c>
      <c r="BH1007" s="241">
        <f>IF(N1007="sníž. přenesená",J1007,0)</f>
        <v>0</v>
      </c>
      <c r="BI1007" s="241">
        <f>IF(N1007="nulová",J1007,0)</f>
        <v>0</v>
      </c>
      <c r="BJ1007" s="17" t="s">
        <v>82</v>
      </c>
      <c r="BK1007" s="241">
        <f>ROUND(I1007*H1007,2)</f>
        <v>0</v>
      </c>
      <c r="BL1007" s="17" t="s">
        <v>310</v>
      </c>
      <c r="BM1007" s="240" t="s">
        <v>1056</v>
      </c>
    </row>
    <row r="1008" spans="1:51" s="13" customFormat="1" ht="12">
      <c r="A1008" s="13"/>
      <c r="B1008" s="247"/>
      <c r="C1008" s="248"/>
      <c r="D1008" s="249" t="s">
        <v>221</v>
      </c>
      <c r="E1008" s="250" t="s">
        <v>1</v>
      </c>
      <c r="F1008" s="251" t="s">
        <v>223</v>
      </c>
      <c r="G1008" s="248"/>
      <c r="H1008" s="250" t="s">
        <v>1</v>
      </c>
      <c r="I1008" s="252"/>
      <c r="J1008" s="248"/>
      <c r="K1008" s="248"/>
      <c r="L1008" s="253"/>
      <c r="M1008" s="254"/>
      <c r="N1008" s="255"/>
      <c r="O1008" s="255"/>
      <c r="P1008" s="255"/>
      <c r="Q1008" s="255"/>
      <c r="R1008" s="255"/>
      <c r="S1008" s="255"/>
      <c r="T1008" s="256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57" t="s">
        <v>221</v>
      </c>
      <c r="AU1008" s="257" t="s">
        <v>84</v>
      </c>
      <c r="AV1008" s="13" t="s">
        <v>82</v>
      </c>
      <c r="AW1008" s="13" t="s">
        <v>31</v>
      </c>
      <c r="AX1008" s="13" t="s">
        <v>74</v>
      </c>
      <c r="AY1008" s="257" t="s">
        <v>211</v>
      </c>
    </row>
    <row r="1009" spans="1:51" s="14" customFormat="1" ht="12">
      <c r="A1009" s="14"/>
      <c r="B1009" s="258"/>
      <c r="C1009" s="259"/>
      <c r="D1009" s="249" t="s">
        <v>221</v>
      </c>
      <c r="E1009" s="260" t="s">
        <v>1</v>
      </c>
      <c r="F1009" s="261" t="s">
        <v>1057</v>
      </c>
      <c r="G1009" s="259"/>
      <c r="H1009" s="262">
        <v>1</v>
      </c>
      <c r="I1009" s="263"/>
      <c r="J1009" s="259"/>
      <c r="K1009" s="259"/>
      <c r="L1009" s="264"/>
      <c r="M1009" s="265"/>
      <c r="N1009" s="266"/>
      <c r="O1009" s="266"/>
      <c r="P1009" s="266"/>
      <c r="Q1009" s="266"/>
      <c r="R1009" s="266"/>
      <c r="S1009" s="266"/>
      <c r="T1009" s="267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68" t="s">
        <v>221</v>
      </c>
      <c r="AU1009" s="268" t="s">
        <v>84</v>
      </c>
      <c r="AV1009" s="14" t="s">
        <v>84</v>
      </c>
      <c r="AW1009" s="14" t="s">
        <v>31</v>
      </c>
      <c r="AX1009" s="14" t="s">
        <v>74</v>
      </c>
      <c r="AY1009" s="268" t="s">
        <v>211</v>
      </c>
    </row>
    <row r="1010" spans="1:51" s="15" customFormat="1" ht="12">
      <c r="A1010" s="15"/>
      <c r="B1010" s="269"/>
      <c r="C1010" s="270"/>
      <c r="D1010" s="249" t="s">
        <v>221</v>
      </c>
      <c r="E1010" s="271" t="s">
        <v>1</v>
      </c>
      <c r="F1010" s="272" t="s">
        <v>225</v>
      </c>
      <c r="G1010" s="270"/>
      <c r="H1010" s="273">
        <v>1</v>
      </c>
      <c r="I1010" s="274"/>
      <c r="J1010" s="270"/>
      <c r="K1010" s="270"/>
      <c r="L1010" s="275"/>
      <c r="M1010" s="276"/>
      <c r="N1010" s="277"/>
      <c r="O1010" s="277"/>
      <c r="P1010" s="277"/>
      <c r="Q1010" s="277"/>
      <c r="R1010" s="277"/>
      <c r="S1010" s="277"/>
      <c r="T1010" s="278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T1010" s="279" t="s">
        <v>221</v>
      </c>
      <c r="AU1010" s="279" t="s">
        <v>84</v>
      </c>
      <c r="AV1010" s="15" t="s">
        <v>217</v>
      </c>
      <c r="AW1010" s="15" t="s">
        <v>31</v>
      </c>
      <c r="AX1010" s="15" t="s">
        <v>82</v>
      </c>
      <c r="AY1010" s="279" t="s">
        <v>211</v>
      </c>
    </row>
    <row r="1011" spans="1:65" s="2" customFormat="1" ht="24.15" customHeight="1">
      <c r="A1011" s="38"/>
      <c r="B1011" s="39"/>
      <c r="C1011" s="280" t="s">
        <v>1058</v>
      </c>
      <c r="D1011" s="280" t="s">
        <v>258</v>
      </c>
      <c r="E1011" s="281" t="s">
        <v>1059</v>
      </c>
      <c r="F1011" s="282" t="s">
        <v>1060</v>
      </c>
      <c r="G1011" s="283" t="s">
        <v>274</v>
      </c>
      <c r="H1011" s="284">
        <v>1</v>
      </c>
      <c r="I1011" s="285"/>
      <c r="J1011" s="286">
        <f>ROUND(I1011*H1011,2)</f>
        <v>0</v>
      </c>
      <c r="K1011" s="287"/>
      <c r="L1011" s="288"/>
      <c r="M1011" s="289" t="s">
        <v>1</v>
      </c>
      <c r="N1011" s="290" t="s">
        <v>39</v>
      </c>
      <c r="O1011" s="91"/>
      <c r="P1011" s="238">
        <f>O1011*H1011</f>
        <v>0</v>
      </c>
      <c r="Q1011" s="238">
        <v>0.017</v>
      </c>
      <c r="R1011" s="238">
        <f>Q1011*H1011</f>
        <v>0.017</v>
      </c>
      <c r="S1011" s="238">
        <v>0</v>
      </c>
      <c r="T1011" s="239">
        <f>S1011*H1011</f>
        <v>0</v>
      </c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R1011" s="240" t="s">
        <v>468</v>
      </c>
      <c r="AT1011" s="240" t="s">
        <v>258</v>
      </c>
      <c r="AU1011" s="240" t="s">
        <v>84</v>
      </c>
      <c r="AY1011" s="17" t="s">
        <v>211</v>
      </c>
      <c r="BE1011" s="241">
        <f>IF(N1011="základní",J1011,0)</f>
        <v>0</v>
      </c>
      <c r="BF1011" s="241">
        <f>IF(N1011="snížená",J1011,0)</f>
        <v>0</v>
      </c>
      <c r="BG1011" s="241">
        <f>IF(N1011="zákl. přenesená",J1011,0)</f>
        <v>0</v>
      </c>
      <c r="BH1011" s="241">
        <f>IF(N1011="sníž. přenesená",J1011,0)</f>
        <v>0</v>
      </c>
      <c r="BI1011" s="241">
        <f>IF(N1011="nulová",J1011,0)</f>
        <v>0</v>
      </c>
      <c r="BJ1011" s="17" t="s">
        <v>82</v>
      </c>
      <c r="BK1011" s="241">
        <f>ROUND(I1011*H1011,2)</f>
        <v>0</v>
      </c>
      <c r="BL1011" s="17" t="s">
        <v>310</v>
      </c>
      <c r="BM1011" s="240" t="s">
        <v>1061</v>
      </c>
    </row>
    <row r="1012" spans="1:51" s="13" customFormat="1" ht="12">
      <c r="A1012" s="13"/>
      <c r="B1012" s="247"/>
      <c r="C1012" s="248"/>
      <c r="D1012" s="249" t="s">
        <v>221</v>
      </c>
      <c r="E1012" s="250" t="s">
        <v>1</v>
      </c>
      <c r="F1012" s="251" t="s">
        <v>223</v>
      </c>
      <c r="G1012" s="248"/>
      <c r="H1012" s="250" t="s">
        <v>1</v>
      </c>
      <c r="I1012" s="252"/>
      <c r="J1012" s="248"/>
      <c r="K1012" s="248"/>
      <c r="L1012" s="253"/>
      <c r="M1012" s="254"/>
      <c r="N1012" s="255"/>
      <c r="O1012" s="255"/>
      <c r="P1012" s="255"/>
      <c r="Q1012" s="255"/>
      <c r="R1012" s="255"/>
      <c r="S1012" s="255"/>
      <c r="T1012" s="256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57" t="s">
        <v>221</v>
      </c>
      <c r="AU1012" s="257" t="s">
        <v>84</v>
      </c>
      <c r="AV1012" s="13" t="s">
        <v>82</v>
      </c>
      <c r="AW1012" s="13" t="s">
        <v>31</v>
      </c>
      <c r="AX1012" s="13" t="s">
        <v>74</v>
      </c>
      <c r="AY1012" s="257" t="s">
        <v>211</v>
      </c>
    </row>
    <row r="1013" spans="1:51" s="14" customFormat="1" ht="12">
      <c r="A1013" s="14"/>
      <c r="B1013" s="258"/>
      <c r="C1013" s="259"/>
      <c r="D1013" s="249" t="s">
        <v>221</v>
      </c>
      <c r="E1013" s="260" t="s">
        <v>1</v>
      </c>
      <c r="F1013" s="261" t="s">
        <v>1057</v>
      </c>
      <c r="G1013" s="259"/>
      <c r="H1013" s="262">
        <v>1</v>
      </c>
      <c r="I1013" s="263"/>
      <c r="J1013" s="259"/>
      <c r="K1013" s="259"/>
      <c r="L1013" s="264"/>
      <c r="M1013" s="265"/>
      <c r="N1013" s="266"/>
      <c r="O1013" s="266"/>
      <c r="P1013" s="266"/>
      <c r="Q1013" s="266"/>
      <c r="R1013" s="266"/>
      <c r="S1013" s="266"/>
      <c r="T1013" s="267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68" t="s">
        <v>221</v>
      </c>
      <c r="AU1013" s="268" t="s">
        <v>84</v>
      </c>
      <c r="AV1013" s="14" t="s">
        <v>84</v>
      </c>
      <c r="AW1013" s="14" t="s">
        <v>31</v>
      </c>
      <c r="AX1013" s="14" t="s">
        <v>74</v>
      </c>
      <c r="AY1013" s="268" t="s">
        <v>211</v>
      </c>
    </row>
    <row r="1014" spans="1:51" s="15" customFormat="1" ht="12">
      <c r="A1014" s="15"/>
      <c r="B1014" s="269"/>
      <c r="C1014" s="270"/>
      <c r="D1014" s="249" t="s">
        <v>221</v>
      </c>
      <c r="E1014" s="271" t="s">
        <v>1</v>
      </c>
      <c r="F1014" s="272" t="s">
        <v>225</v>
      </c>
      <c r="G1014" s="270"/>
      <c r="H1014" s="273">
        <v>1</v>
      </c>
      <c r="I1014" s="274"/>
      <c r="J1014" s="270"/>
      <c r="K1014" s="270"/>
      <c r="L1014" s="275"/>
      <c r="M1014" s="276"/>
      <c r="N1014" s="277"/>
      <c r="O1014" s="277"/>
      <c r="P1014" s="277"/>
      <c r="Q1014" s="277"/>
      <c r="R1014" s="277"/>
      <c r="S1014" s="277"/>
      <c r="T1014" s="278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T1014" s="279" t="s">
        <v>221</v>
      </c>
      <c r="AU1014" s="279" t="s">
        <v>84</v>
      </c>
      <c r="AV1014" s="15" t="s">
        <v>217</v>
      </c>
      <c r="AW1014" s="15" t="s">
        <v>31</v>
      </c>
      <c r="AX1014" s="15" t="s">
        <v>82</v>
      </c>
      <c r="AY1014" s="279" t="s">
        <v>211</v>
      </c>
    </row>
    <row r="1015" spans="1:65" s="2" customFormat="1" ht="33" customHeight="1">
      <c r="A1015" s="38"/>
      <c r="B1015" s="39"/>
      <c r="C1015" s="228" t="s">
        <v>1062</v>
      </c>
      <c r="D1015" s="228" t="s">
        <v>213</v>
      </c>
      <c r="E1015" s="229" t="s">
        <v>1063</v>
      </c>
      <c r="F1015" s="230" t="s">
        <v>1064</v>
      </c>
      <c r="G1015" s="231" t="s">
        <v>274</v>
      </c>
      <c r="H1015" s="232">
        <v>1</v>
      </c>
      <c r="I1015" s="233"/>
      <c r="J1015" s="234">
        <f>ROUND(I1015*H1015,2)</f>
        <v>0</v>
      </c>
      <c r="K1015" s="235"/>
      <c r="L1015" s="44"/>
      <c r="M1015" s="236" t="s">
        <v>1</v>
      </c>
      <c r="N1015" s="237" t="s">
        <v>39</v>
      </c>
      <c r="O1015" s="91"/>
      <c r="P1015" s="238">
        <f>O1015*H1015</f>
        <v>0</v>
      </c>
      <c r="Q1015" s="238">
        <v>0</v>
      </c>
      <c r="R1015" s="238">
        <f>Q1015*H1015</f>
        <v>0</v>
      </c>
      <c r="S1015" s="238">
        <v>0</v>
      </c>
      <c r="T1015" s="239">
        <f>S1015*H1015</f>
        <v>0</v>
      </c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R1015" s="240" t="s">
        <v>310</v>
      </c>
      <c r="AT1015" s="240" t="s">
        <v>213</v>
      </c>
      <c r="AU1015" s="240" t="s">
        <v>84</v>
      </c>
      <c r="AY1015" s="17" t="s">
        <v>211</v>
      </c>
      <c r="BE1015" s="241">
        <f>IF(N1015="základní",J1015,0)</f>
        <v>0</v>
      </c>
      <c r="BF1015" s="241">
        <f>IF(N1015="snížená",J1015,0)</f>
        <v>0</v>
      </c>
      <c r="BG1015" s="241">
        <f>IF(N1015="zákl. přenesená",J1015,0)</f>
        <v>0</v>
      </c>
      <c r="BH1015" s="241">
        <f>IF(N1015="sníž. přenesená",J1015,0)</f>
        <v>0</v>
      </c>
      <c r="BI1015" s="241">
        <f>IF(N1015="nulová",J1015,0)</f>
        <v>0</v>
      </c>
      <c r="BJ1015" s="17" t="s">
        <v>82</v>
      </c>
      <c r="BK1015" s="241">
        <f>ROUND(I1015*H1015,2)</f>
        <v>0</v>
      </c>
      <c r="BL1015" s="17" t="s">
        <v>310</v>
      </c>
      <c r="BM1015" s="240" t="s">
        <v>1065</v>
      </c>
    </row>
    <row r="1016" spans="1:51" s="13" customFormat="1" ht="12">
      <c r="A1016" s="13"/>
      <c r="B1016" s="247"/>
      <c r="C1016" s="248"/>
      <c r="D1016" s="249" t="s">
        <v>221</v>
      </c>
      <c r="E1016" s="250" t="s">
        <v>1</v>
      </c>
      <c r="F1016" s="251" t="s">
        <v>223</v>
      </c>
      <c r="G1016" s="248"/>
      <c r="H1016" s="250" t="s">
        <v>1</v>
      </c>
      <c r="I1016" s="252"/>
      <c r="J1016" s="248"/>
      <c r="K1016" s="248"/>
      <c r="L1016" s="253"/>
      <c r="M1016" s="254"/>
      <c r="N1016" s="255"/>
      <c r="O1016" s="255"/>
      <c r="P1016" s="255"/>
      <c r="Q1016" s="255"/>
      <c r="R1016" s="255"/>
      <c r="S1016" s="255"/>
      <c r="T1016" s="256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57" t="s">
        <v>221</v>
      </c>
      <c r="AU1016" s="257" t="s">
        <v>84</v>
      </c>
      <c r="AV1016" s="13" t="s">
        <v>82</v>
      </c>
      <c r="AW1016" s="13" t="s">
        <v>31</v>
      </c>
      <c r="AX1016" s="13" t="s">
        <v>74</v>
      </c>
      <c r="AY1016" s="257" t="s">
        <v>211</v>
      </c>
    </row>
    <row r="1017" spans="1:51" s="14" customFormat="1" ht="12">
      <c r="A1017" s="14"/>
      <c r="B1017" s="258"/>
      <c r="C1017" s="259"/>
      <c r="D1017" s="249" t="s">
        <v>221</v>
      </c>
      <c r="E1017" s="260" t="s">
        <v>1</v>
      </c>
      <c r="F1017" s="261" t="s">
        <v>1057</v>
      </c>
      <c r="G1017" s="259"/>
      <c r="H1017" s="262">
        <v>1</v>
      </c>
      <c r="I1017" s="263"/>
      <c r="J1017" s="259"/>
      <c r="K1017" s="259"/>
      <c r="L1017" s="264"/>
      <c r="M1017" s="265"/>
      <c r="N1017" s="266"/>
      <c r="O1017" s="266"/>
      <c r="P1017" s="266"/>
      <c r="Q1017" s="266"/>
      <c r="R1017" s="266"/>
      <c r="S1017" s="266"/>
      <c r="T1017" s="267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68" t="s">
        <v>221</v>
      </c>
      <c r="AU1017" s="268" t="s">
        <v>84</v>
      </c>
      <c r="AV1017" s="14" t="s">
        <v>84</v>
      </c>
      <c r="AW1017" s="14" t="s">
        <v>31</v>
      </c>
      <c r="AX1017" s="14" t="s">
        <v>74</v>
      </c>
      <c r="AY1017" s="268" t="s">
        <v>211</v>
      </c>
    </row>
    <row r="1018" spans="1:51" s="15" customFormat="1" ht="12">
      <c r="A1018" s="15"/>
      <c r="B1018" s="269"/>
      <c r="C1018" s="270"/>
      <c r="D1018" s="249" t="s">
        <v>221</v>
      </c>
      <c r="E1018" s="271" t="s">
        <v>1</v>
      </c>
      <c r="F1018" s="272" t="s">
        <v>225</v>
      </c>
      <c r="G1018" s="270"/>
      <c r="H1018" s="273">
        <v>1</v>
      </c>
      <c r="I1018" s="274"/>
      <c r="J1018" s="270"/>
      <c r="K1018" s="270"/>
      <c r="L1018" s="275"/>
      <c r="M1018" s="276"/>
      <c r="N1018" s="277"/>
      <c r="O1018" s="277"/>
      <c r="P1018" s="277"/>
      <c r="Q1018" s="277"/>
      <c r="R1018" s="277"/>
      <c r="S1018" s="277"/>
      <c r="T1018" s="278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T1018" s="279" t="s">
        <v>221</v>
      </c>
      <c r="AU1018" s="279" t="s">
        <v>84</v>
      </c>
      <c r="AV1018" s="15" t="s">
        <v>217</v>
      </c>
      <c r="AW1018" s="15" t="s">
        <v>31</v>
      </c>
      <c r="AX1018" s="15" t="s">
        <v>82</v>
      </c>
      <c r="AY1018" s="279" t="s">
        <v>211</v>
      </c>
    </row>
    <row r="1019" spans="1:65" s="2" customFormat="1" ht="21.75" customHeight="1">
      <c r="A1019" s="38"/>
      <c r="B1019" s="39"/>
      <c r="C1019" s="228" t="s">
        <v>1066</v>
      </c>
      <c r="D1019" s="228" t="s">
        <v>213</v>
      </c>
      <c r="E1019" s="229" t="s">
        <v>1067</v>
      </c>
      <c r="F1019" s="230" t="s">
        <v>1068</v>
      </c>
      <c r="G1019" s="231" t="s">
        <v>274</v>
      </c>
      <c r="H1019" s="232">
        <v>4</v>
      </c>
      <c r="I1019" s="233"/>
      <c r="J1019" s="234">
        <f>ROUND(I1019*H1019,2)</f>
        <v>0</v>
      </c>
      <c r="K1019" s="235"/>
      <c r="L1019" s="44"/>
      <c r="M1019" s="236" t="s">
        <v>1</v>
      </c>
      <c r="N1019" s="237" t="s">
        <v>39</v>
      </c>
      <c r="O1019" s="91"/>
      <c r="P1019" s="238">
        <f>O1019*H1019</f>
        <v>0</v>
      </c>
      <c r="Q1019" s="238">
        <v>0</v>
      </c>
      <c r="R1019" s="238">
        <f>Q1019*H1019</f>
        <v>0</v>
      </c>
      <c r="S1019" s="238">
        <v>0</v>
      </c>
      <c r="T1019" s="239">
        <f>S1019*H1019</f>
        <v>0</v>
      </c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R1019" s="240" t="s">
        <v>310</v>
      </c>
      <c r="AT1019" s="240" t="s">
        <v>213</v>
      </c>
      <c r="AU1019" s="240" t="s">
        <v>84</v>
      </c>
      <c r="AY1019" s="17" t="s">
        <v>211</v>
      </c>
      <c r="BE1019" s="241">
        <f>IF(N1019="základní",J1019,0)</f>
        <v>0</v>
      </c>
      <c r="BF1019" s="241">
        <f>IF(N1019="snížená",J1019,0)</f>
        <v>0</v>
      </c>
      <c r="BG1019" s="241">
        <f>IF(N1019="zákl. přenesená",J1019,0)</f>
        <v>0</v>
      </c>
      <c r="BH1019" s="241">
        <f>IF(N1019="sníž. přenesená",J1019,0)</f>
        <v>0</v>
      </c>
      <c r="BI1019" s="241">
        <f>IF(N1019="nulová",J1019,0)</f>
        <v>0</v>
      </c>
      <c r="BJ1019" s="17" t="s">
        <v>82</v>
      </c>
      <c r="BK1019" s="241">
        <f>ROUND(I1019*H1019,2)</f>
        <v>0</v>
      </c>
      <c r="BL1019" s="17" t="s">
        <v>310</v>
      </c>
      <c r="BM1019" s="240" t="s">
        <v>1069</v>
      </c>
    </row>
    <row r="1020" spans="1:51" s="14" customFormat="1" ht="12">
      <c r="A1020" s="14"/>
      <c r="B1020" s="258"/>
      <c r="C1020" s="259"/>
      <c r="D1020" s="249" t="s">
        <v>221</v>
      </c>
      <c r="E1020" s="260" t="s">
        <v>1</v>
      </c>
      <c r="F1020" s="261" t="s">
        <v>904</v>
      </c>
      <c r="G1020" s="259"/>
      <c r="H1020" s="262">
        <v>4</v>
      </c>
      <c r="I1020" s="263"/>
      <c r="J1020" s="259"/>
      <c r="K1020" s="259"/>
      <c r="L1020" s="264"/>
      <c r="M1020" s="265"/>
      <c r="N1020" s="266"/>
      <c r="O1020" s="266"/>
      <c r="P1020" s="266"/>
      <c r="Q1020" s="266"/>
      <c r="R1020" s="266"/>
      <c r="S1020" s="266"/>
      <c r="T1020" s="267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68" t="s">
        <v>221</v>
      </c>
      <c r="AU1020" s="268" t="s">
        <v>84</v>
      </c>
      <c r="AV1020" s="14" t="s">
        <v>84</v>
      </c>
      <c r="AW1020" s="14" t="s">
        <v>31</v>
      </c>
      <c r="AX1020" s="14" t="s">
        <v>74</v>
      </c>
      <c r="AY1020" s="268" t="s">
        <v>211</v>
      </c>
    </row>
    <row r="1021" spans="1:51" s="15" customFormat="1" ht="12">
      <c r="A1021" s="15"/>
      <c r="B1021" s="269"/>
      <c r="C1021" s="270"/>
      <c r="D1021" s="249" t="s">
        <v>221</v>
      </c>
      <c r="E1021" s="271" t="s">
        <v>1</v>
      </c>
      <c r="F1021" s="272" t="s">
        <v>225</v>
      </c>
      <c r="G1021" s="270"/>
      <c r="H1021" s="273">
        <v>4</v>
      </c>
      <c r="I1021" s="274"/>
      <c r="J1021" s="270"/>
      <c r="K1021" s="270"/>
      <c r="L1021" s="275"/>
      <c r="M1021" s="276"/>
      <c r="N1021" s="277"/>
      <c r="O1021" s="277"/>
      <c r="P1021" s="277"/>
      <c r="Q1021" s="277"/>
      <c r="R1021" s="277"/>
      <c r="S1021" s="277"/>
      <c r="T1021" s="278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T1021" s="279" t="s">
        <v>221</v>
      </c>
      <c r="AU1021" s="279" t="s">
        <v>84</v>
      </c>
      <c r="AV1021" s="15" t="s">
        <v>217</v>
      </c>
      <c r="AW1021" s="15" t="s">
        <v>31</v>
      </c>
      <c r="AX1021" s="15" t="s">
        <v>82</v>
      </c>
      <c r="AY1021" s="279" t="s">
        <v>211</v>
      </c>
    </row>
    <row r="1022" spans="1:65" s="2" customFormat="1" ht="16.5" customHeight="1">
      <c r="A1022" s="38"/>
      <c r="B1022" s="39"/>
      <c r="C1022" s="228" t="s">
        <v>1070</v>
      </c>
      <c r="D1022" s="228" t="s">
        <v>213</v>
      </c>
      <c r="E1022" s="229" t="s">
        <v>1071</v>
      </c>
      <c r="F1022" s="230" t="s">
        <v>1072</v>
      </c>
      <c r="G1022" s="231" t="s">
        <v>274</v>
      </c>
      <c r="H1022" s="232">
        <v>22</v>
      </c>
      <c r="I1022" s="233"/>
      <c r="J1022" s="234">
        <f>ROUND(I1022*H1022,2)</f>
        <v>0</v>
      </c>
      <c r="K1022" s="235"/>
      <c r="L1022" s="44"/>
      <c r="M1022" s="236" t="s">
        <v>1</v>
      </c>
      <c r="N1022" s="237" t="s">
        <v>39</v>
      </c>
      <c r="O1022" s="91"/>
      <c r="P1022" s="238">
        <f>O1022*H1022</f>
        <v>0</v>
      </c>
      <c r="Q1022" s="238">
        <v>0</v>
      </c>
      <c r="R1022" s="238">
        <f>Q1022*H1022</f>
        <v>0</v>
      </c>
      <c r="S1022" s="238">
        <v>0.0018</v>
      </c>
      <c r="T1022" s="239">
        <f>S1022*H1022</f>
        <v>0.039599999999999996</v>
      </c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R1022" s="240" t="s">
        <v>310</v>
      </c>
      <c r="AT1022" s="240" t="s">
        <v>213</v>
      </c>
      <c r="AU1022" s="240" t="s">
        <v>84</v>
      </c>
      <c r="AY1022" s="17" t="s">
        <v>211</v>
      </c>
      <c r="BE1022" s="241">
        <f>IF(N1022="základní",J1022,0)</f>
        <v>0</v>
      </c>
      <c r="BF1022" s="241">
        <f>IF(N1022="snížená",J1022,0)</f>
        <v>0</v>
      </c>
      <c r="BG1022" s="241">
        <f>IF(N1022="zákl. přenesená",J1022,0)</f>
        <v>0</v>
      </c>
      <c r="BH1022" s="241">
        <f>IF(N1022="sníž. přenesená",J1022,0)</f>
        <v>0</v>
      </c>
      <c r="BI1022" s="241">
        <f>IF(N1022="nulová",J1022,0)</f>
        <v>0</v>
      </c>
      <c r="BJ1022" s="17" t="s">
        <v>82</v>
      </c>
      <c r="BK1022" s="241">
        <f>ROUND(I1022*H1022,2)</f>
        <v>0</v>
      </c>
      <c r="BL1022" s="17" t="s">
        <v>310</v>
      </c>
      <c r="BM1022" s="240" t="s">
        <v>1073</v>
      </c>
    </row>
    <row r="1023" spans="1:51" s="13" customFormat="1" ht="12">
      <c r="A1023" s="13"/>
      <c r="B1023" s="247"/>
      <c r="C1023" s="248"/>
      <c r="D1023" s="249" t="s">
        <v>221</v>
      </c>
      <c r="E1023" s="250" t="s">
        <v>1</v>
      </c>
      <c r="F1023" s="251" t="s">
        <v>223</v>
      </c>
      <c r="G1023" s="248"/>
      <c r="H1023" s="250" t="s">
        <v>1</v>
      </c>
      <c r="I1023" s="252"/>
      <c r="J1023" s="248"/>
      <c r="K1023" s="248"/>
      <c r="L1023" s="253"/>
      <c r="M1023" s="254"/>
      <c r="N1023" s="255"/>
      <c r="O1023" s="255"/>
      <c r="P1023" s="255"/>
      <c r="Q1023" s="255"/>
      <c r="R1023" s="255"/>
      <c r="S1023" s="255"/>
      <c r="T1023" s="256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57" t="s">
        <v>221</v>
      </c>
      <c r="AU1023" s="257" t="s">
        <v>84</v>
      </c>
      <c r="AV1023" s="13" t="s">
        <v>82</v>
      </c>
      <c r="AW1023" s="13" t="s">
        <v>31</v>
      </c>
      <c r="AX1023" s="13" t="s">
        <v>74</v>
      </c>
      <c r="AY1023" s="257" t="s">
        <v>211</v>
      </c>
    </row>
    <row r="1024" spans="1:51" s="14" customFormat="1" ht="12">
      <c r="A1024" s="14"/>
      <c r="B1024" s="258"/>
      <c r="C1024" s="259"/>
      <c r="D1024" s="249" t="s">
        <v>221</v>
      </c>
      <c r="E1024" s="260" t="s">
        <v>1</v>
      </c>
      <c r="F1024" s="261" t="s">
        <v>561</v>
      </c>
      <c r="G1024" s="259"/>
      <c r="H1024" s="262">
        <v>2</v>
      </c>
      <c r="I1024" s="263"/>
      <c r="J1024" s="259"/>
      <c r="K1024" s="259"/>
      <c r="L1024" s="264"/>
      <c r="M1024" s="265"/>
      <c r="N1024" s="266"/>
      <c r="O1024" s="266"/>
      <c r="P1024" s="266"/>
      <c r="Q1024" s="266"/>
      <c r="R1024" s="266"/>
      <c r="S1024" s="266"/>
      <c r="T1024" s="267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68" t="s">
        <v>221</v>
      </c>
      <c r="AU1024" s="268" t="s">
        <v>84</v>
      </c>
      <c r="AV1024" s="14" t="s">
        <v>84</v>
      </c>
      <c r="AW1024" s="14" t="s">
        <v>31</v>
      </c>
      <c r="AX1024" s="14" t="s">
        <v>74</v>
      </c>
      <c r="AY1024" s="268" t="s">
        <v>211</v>
      </c>
    </row>
    <row r="1025" spans="1:51" s="14" customFormat="1" ht="12">
      <c r="A1025" s="14"/>
      <c r="B1025" s="258"/>
      <c r="C1025" s="259"/>
      <c r="D1025" s="249" t="s">
        <v>221</v>
      </c>
      <c r="E1025" s="260" t="s">
        <v>1</v>
      </c>
      <c r="F1025" s="261" t="s">
        <v>562</v>
      </c>
      <c r="G1025" s="259"/>
      <c r="H1025" s="262">
        <v>2</v>
      </c>
      <c r="I1025" s="263"/>
      <c r="J1025" s="259"/>
      <c r="K1025" s="259"/>
      <c r="L1025" s="264"/>
      <c r="M1025" s="265"/>
      <c r="N1025" s="266"/>
      <c r="O1025" s="266"/>
      <c r="P1025" s="266"/>
      <c r="Q1025" s="266"/>
      <c r="R1025" s="266"/>
      <c r="S1025" s="266"/>
      <c r="T1025" s="267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68" t="s">
        <v>221</v>
      </c>
      <c r="AU1025" s="268" t="s">
        <v>84</v>
      </c>
      <c r="AV1025" s="14" t="s">
        <v>84</v>
      </c>
      <c r="AW1025" s="14" t="s">
        <v>31</v>
      </c>
      <c r="AX1025" s="14" t="s">
        <v>74</v>
      </c>
      <c r="AY1025" s="268" t="s">
        <v>211</v>
      </c>
    </row>
    <row r="1026" spans="1:51" s="13" customFormat="1" ht="12">
      <c r="A1026" s="13"/>
      <c r="B1026" s="247"/>
      <c r="C1026" s="248"/>
      <c r="D1026" s="249" t="s">
        <v>221</v>
      </c>
      <c r="E1026" s="250" t="s">
        <v>1</v>
      </c>
      <c r="F1026" s="251" t="s">
        <v>331</v>
      </c>
      <c r="G1026" s="248"/>
      <c r="H1026" s="250" t="s">
        <v>1</v>
      </c>
      <c r="I1026" s="252"/>
      <c r="J1026" s="248"/>
      <c r="K1026" s="248"/>
      <c r="L1026" s="253"/>
      <c r="M1026" s="254"/>
      <c r="N1026" s="255"/>
      <c r="O1026" s="255"/>
      <c r="P1026" s="255"/>
      <c r="Q1026" s="255"/>
      <c r="R1026" s="255"/>
      <c r="S1026" s="255"/>
      <c r="T1026" s="256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57" t="s">
        <v>221</v>
      </c>
      <c r="AU1026" s="257" t="s">
        <v>84</v>
      </c>
      <c r="AV1026" s="13" t="s">
        <v>82</v>
      </c>
      <c r="AW1026" s="13" t="s">
        <v>31</v>
      </c>
      <c r="AX1026" s="13" t="s">
        <v>74</v>
      </c>
      <c r="AY1026" s="257" t="s">
        <v>211</v>
      </c>
    </row>
    <row r="1027" spans="1:51" s="14" customFormat="1" ht="12">
      <c r="A1027" s="14"/>
      <c r="B1027" s="258"/>
      <c r="C1027" s="259"/>
      <c r="D1027" s="249" t="s">
        <v>221</v>
      </c>
      <c r="E1027" s="260" t="s">
        <v>1</v>
      </c>
      <c r="F1027" s="261" t="s">
        <v>1043</v>
      </c>
      <c r="G1027" s="259"/>
      <c r="H1027" s="262">
        <v>7</v>
      </c>
      <c r="I1027" s="263"/>
      <c r="J1027" s="259"/>
      <c r="K1027" s="259"/>
      <c r="L1027" s="264"/>
      <c r="M1027" s="265"/>
      <c r="N1027" s="266"/>
      <c r="O1027" s="266"/>
      <c r="P1027" s="266"/>
      <c r="Q1027" s="266"/>
      <c r="R1027" s="266"/>
      <c r="S1027" s="266"/>
      <c r="T1027" s="267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68" t="s">
        <v>221</v>
      </c>
      <c r="AU1027" s="268" t="s">
        <v>84</v>
      </c>
      <c r="AV1027" s="14" t="s">
        <v>84</v>
      </c>
      <c r="AW1027" s="14" t="s">
        <v>31</v>
      </c>
      <c r="AX1027" s="14" t="s">
        <v>74</v>
      </c>
      <c r="AY1027" s="268" t="s">
        <v>211</v>
      </c>
    </row>
    <row r="1028" spans="1:51" s="14" customFormat="1" ht="12">
      <c r="A1028" s="14"/>
      <c r="B1028" s="258"/>
      <c r="C1028" s="259"/>
      <c r="D1028" s="249" t="s">
        <v>221</v>
      </c>
      <c r="E1028" s="260" t="s">
        <v>1</v>
      </c>
      <c r="F1028" s="261" t="s">
        <v>562</v>
      </c>
      <c r="G1028" s="259"/>
      <c r="H1028" s="262">
        <v>2</v>
      </c>
      <c r="I1028" s="263"/>
      <c r="J1028" s="259"/>
      <c r="K1028" s="259"/>
      <c r="L1028" s="264"/>
      <c r="M1028" s="265"/>
      <c r="N1028" s="266"/>
      <c r="O1028" s="266"/>
      <c r="P1028" s="266"/>
      <c r="Q1028" s="266"/>
      <c r="R1028" s="266"/>
      <c r="S1028" s="266"/>
      <c r="T1028" s="267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68" t="s">
        <v>221</v>
      </c>
      <c r="AU1028" s="268" t="s">
        <v>84</v>
      </c>
      <c r="AV1028" s="14" t="s">
        <v>84</v>
      </c>
      <c r="AW1028" s="14" t="s">
        <v>31</v>
      </c>
      <c r="AX1028" s="14" t="s">
        <v>74</v>
      </c>
      <c r="AY1028" s="268" t="s">
        <v>211</v>
      </c>
    </row>
    <row r="1029" spans="1:51" s="13" customFormat="1" ht="12">
      <c r="A1029" s="13"/>
      <c r="B1029" s="247"/>
      <c r="C1029" s="248"/>
      <c r="D1029" s="249" t="s">
        <v>221</v>
      </c>
      <c r="E1029" s="250" t="s">
        <v>1</v>
      </c>
      <c r="F1029" s="251" t="s">
        <v>335</v>
      </c>
      <c r="G1029" s="248"/>
      <c r="H1029" s="250" t="s">
        <v>1</v>
      </c>
      <c r="I1029" s="252"/>
      <c r="J1029" s="248"/>
      <c r="K1029" s="248"/>
      <c r="L1029" s="253"/>
      <c r="M1029" s="254"/>
      <c r="N1029" s="255"/>
      <c r="O1029" s="255"/>
      <c r="P1029" s="255"/>
      <c r="Q1029" s="255"/>
      <c r="R1029" s="255"/>
      <c r="S1029" s="255"/>
      <c r="T1029" s="256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57" t="s">
        <v>221</v>
      </c>
      <c r="AU1029" s="257" t="s">
        <v>84</v>
      </c>
      <c r="AV1029" s="13" t="s">
        <v>82</v>
      </c>
      <c r="AW1029" s="13" t="s">
        <v>31</v>
      </c>
      <c r="AX1029" s="13" t="s">
        <v>74</v>
      </c>
      <c r="AY1029" s="257" t="s">
        <v>211</v>
      </c>
    </row>
    <row r="1030" spans="1:51" s="14" customFormat="1" ht="12">
      <c r="A1030" s="14"/>
      <c r="B1030" s="258"/>
      <c r="C1030" s="259"/>
      <c r="D1030" s="249" t="s">
        <v>221</v>
      </c>
      <c r="E1030" s="260" t="s">
        <v>1</v>
      </c>
      <c r="F1030" s="261" t="s">
        <v>1043</v>
      </c>
      <c r="G1030" s="259"/>
      <c r="H1030" s="262">
        <v>7</v>
      </c>
      <c r="I1030" s="263"/>
      <c r="J1030" s="259"/>
      <c r="K1030" s="259"/>
      <c r="L1030" s="264"/>
      <c r="M1030" s="265"/>
      <c r="N1030" s="266"/>
      <c r="O1030" s="266"/>
      <c r="P1030" s="266"/>
      <c r="Q1030" s="266"/>
      <c r="R1030" s="266"/>
      <c r="S1030" s="266"/>
      <c r="T1030" s="267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68" t="s">
        <v>221</v>
      </c>
      <c r="AU1030" s="268" t="s">
        <v>84</v>
      </c>
      <c r="AV1030" s="14" t="s">
        <v>84</v>
      </c>
      <c r="AW1030" s="14" t="s">
        <v>31</v>
      </c>
      <c r="AX1030" s="14" t="s">
        <v>74</v>
      </c>
      <c r="AY1030" s="268" t="s">
        <v>211</v>
      </c>
    </row>
    <row r="1031" spans="1:51" s="14" customFormat="1" ht="12">
      <c r="A1031" s="14"/>
      <c r="B1031" s="258"/>
      <c r="C1031" s="259"/>
      <c r="D1031" s="249" t="s">
        <v>221</v>
      </c>
      <c r="E1031" s="260" t="s">
        <v>1</v>
      </c>
      <c r="F1031" s="261" t="s">
        <v>562</v>
      </c>
      <c r="G1031" s="259"/>
      <c r="H1031" s="262">
        <v>2</v>
      </c>
      <c r="I1031" s="263"/>
      <c r="J1031" s="259"/>
      <c r="K1031" s="259"/>
      <c r="L1031" s="264"/>
      <c r="M1031" s="265"/>
      <c r="N1031" s="266"/>
      <c r="O1031" s="266"/>
      <c r="P1031" s="266"/>
      <c r="Q1031" s="266"/>
      <c r="R1031" s="266"/>
      <c r="S1031" s="266"/>
      <c r="T1031" s="267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68" t="s">
        <v>221</v>
      </c>
      <c r="AU1031" s="268" t="s">
        <v>84</v>
      </c>
      <c r="AV1031" s="14" t="s">
        <v>84</v>
      </c>
      <c r="AW1031" s="14" t="s">
        <v>31</v>
      </c>
      <c r="AX1031" s="14" t="s">
        <v>74</v>
      </c>
      <c r="AY1031" s="268" t="s">
        <v>211</v>
      </c>
    </row>
    <row r="1032" spans="1:51" s="15" customFormat="1" ht="12">
      <c r="A1032" s="15"/>
      <c r="B1032" s="269"/>
      <c r="C1032" s="270"/>
      <c r="D1032" s="249" t="s">
        <v>221</v>
      </c>
      <c r="E1032" s="271" t="s">
        <v>1</v>
      </c>
      <c r="F1032" s="272" t="s">
        <v>225</v>
      </c>
      <c r="G1032" s="270"/>
      <c r="H1032" s="273">
        <v>22</v>
      </c>
      <c r="I1032" s="274"/>
      <c r="J1032" s="270"/>
      <c r="K1032" s="270"/>
      <c r="L1032" s="275"/>
      <c r="M1032" s="276"/>
      <c r="N1032" s="277"/>
      <c r="O1032" s="277"/>
      <c r="P1032" s="277"/>
      <c r="Q1032" s="277"/>
      <c r="R1032" s="277"/>
      <c r="S1032" s="277"/>
      <c r="T1032" s="278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T1032" s="279" t="s">
        <v>221</v>
      </c>
      <c r="AU1032" s="279" t="s">
        <v>84</v>
      </c>
      <c r="AV1032" s="15" t="s">
        <v>217</v>
      </c>
      <c r="AW1032" s="15" t="s">
        <v>31</v>
      </c>
      <c r="AX1032" s="15" t="s">
        <v>82</v>
      </c>
      <c r="AY1032" s="279" t="s">
        <v>211</v>
      </c>
    </row>
    <row r="1033" spans="1:65" s="2" customFormat="1" ht="24.15" customHeight="1">
      <c r="A1033" s="38"/>
      <c r="B1033" s="39"/>
      <c r="C1033" s="228" t="s">
        <v>1074</v>
      </c>
      <c r="D1033" s="228" t="s">
        <v>213</v>
      </c>
      <c r="E1033" s="229" t="s">
        <v>1075</v>
      </c>
      <c r="F1033" s="230" t="s">
        <v>1076</v>
      </c>
      <c r="G1033" s="231" t="s">
        <v>274</v>
      </c>
      <c r="H1033" s="232">
        <v>18</v>
      </c>
      <c r="I1033" s="233"/>
      <c r="J1033" s="234">
        <f>ROUND(I1033*H1033,2)</f>
        <v>0</v>
      </c>
      <c r="K1033" s="235"/>
      <c r="L1033" s="44"/>
      <c r="M1033" s="236" t="s">
        <v>1</v>
      </c>
      <c r="N1033" s="237" t="s">
        <v>39</v>
      </c>
      <c r="O1033" s="91"/>
      <c r="P1033" s="238">
        <f>O1033*H1033</f>
        <v>0</v>
      </c>
      <c r="Q1033" s="238">
        <v>0</v>
      </c>
      <c r="R1033" s="238">
        <f>Q1033*H1033</f>
        <v>0</v>
      </c>
      <c r="S1033" s="238">
        <v>0.024</v>
      </c>
      <c r="T1033" s="239">
        <f>S1033*H1033</f>
        <v>0.432</v>
      </c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R1033" s="240" t="s">
        <v>310</v>
      </c>
      <c r="AT1033" s="240" t="s">
        <v>213</v>
      </c>
      <c r="AU1033" s="240" t="s">
        <v>84</v>
      </c>
      <c r="AY1033" s="17" t="s">
        <v>211</v>
      </c>
      <c r="BE1033" s="241">
        <f>IF(N1033="základní",J1033,0)</f>
        <v>0</v>
      </c>
      <c r="BF1033" s="241">
        <f>IF(N1033="snížená",J1033,0)</f>
        <v>0</v>
      </c>
      <c r="BG1033" s="241">
        <f>IF(N1033="zákl. přenesená",J1033,0)</f>
        <v>0</v>
      </c>
      <c r="BH1033" s="241">
        <f>IF(N1033="sníž. přenesená",J1033,0)</f>
        <v>0</v>
      </c>
      <c r="BI1033" s="241">
        <f>IF(N1033="nulová",J1033,0)</f>
        <v>0</v>
      </c>
      <c r="BJ1033" s="17" t="s">
        <v>82</v>
      </c>
      <c r="BK1033" s="241">
        <f>ROUND(I1033*H1033,2)</f>
        <v>0</v>
      </c>
      <c r="BL1033" s="17" t="s">
        <v>310</v>
      </c>
      <c r="BM1033" s="240" t="s">
        <v>1077</v>
      </c>
    </row>
    <row r="1034" spans="1:51" s="13" customFormat="1" ht="12">
      <c r="A1034" s="13"/>
      <c r="B1034" s="247"/>
      <c r="C1034" s="248"/>
      <c r="D1034" s="249" t="s">
        <v>221</v>
      </c>
      <c r="E1034" s="250" t="s">
        <v>1</v>
      </c>
      <c r="F1034" s="251" t="s">
        <v>1078</v>
      </c>
      <c r="G1034" s="248"/>
      <c r="H1034" s="250" t="s">
        <v>1</v>
      </c>
      <c r="I1034" s="252"/>
      <c r="J1034" s="248"/>
      <c r="K1034" s="248"/>
      <c r="L1034" s="253"/>
      <c r="M1034" s="254"/>
      <c r="N1034" s="255"/>
      <c r="O1034" s="255"/>
      <c r="P1034" s="255"/>
      <c r="Q1034" s="255"/>
      <c r="R1034" s="255"/>
      <c r="S1034" s="255"/>
      <c r="T1034" s="256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57" t="s">
        <v>221</v>
      </c>
      <c r="AU1034" s="257" t="s">
        <v>84</v>
      </c>
      <c r="AV1034" s="13" t="s">
        <v>82</v>
      </c>
      <c r="AW1034" s="13" t="s">
        <v>31</v>
      </c>
      <c r="AX1034" s="13" t="s">
        <v>74</v>
      </c>
      <c r="AY1034" s="257" t="s">
        <v>211</v>
      </c>
    </row>
    <row r="1035" spans="1:51" s="14" customFormat="1" ht="12">
      <c r="A1035" s="14"/>
      <c r="B1035" s="258"/>
      <c r="C1035" s="259"/>
      <c r="D1035" s="249" t="s">
        <v>221</v>
      </c>
      <c r="E1035" s="260" t="s">
        <v>1</v>
      </c>
      <c r="F1035" s="261" t="s">
        <v>1043</v>
      </c>
      <c r="G1035" s="259"/>
      <c r="H1035" s="262">
        <v>7</v>
      </c>
      <c r="I1035" s="263"/>
      <c r="J1035" s="259"/>
      <c r="K1035" s="259"/>
      <c r="L1035" s="264"/>
      <c r="M1035" s="265"/>
      <c r="N1035" s="266"/>
      <c r="O1035" s="266"/>
      <c r="P1035" s="266"/>
      <c r="Q1035" s="266"/>
      <c r="R1035" s="266"/>
      <c r="S1035" s="266"/>
      <c r="T1035" s="267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68" t="s">
        <v>221</v>
      </c>
      <c r="AU1035" s="268" t="s">
        <v>84</v>
      </c>
      <c r="AV1035" s="14" t="s">
        <v>84</v>
      </c>
      <c r="AW1035" s="14" t="s">
        <v>31</v>
      </c>
      <c r="AX1035" s="14" t="s">
        <v>74</v>
      </c>
      <c r="AY1035" s="268" t="s">
        <v>211</v>
      </c>
    </row>
    <row r="1036" spans="1:51" s="14" customFormat="1" ht="12">
      <c r="A1036" s="14"/>
      <c r="B1036" s="258"/>
      <c r="C1036" s="259"/>
      <c r="D1036" s="249" t="s">
        <v>221</v>
      </c>
      <c r="E1036" s="260" t="s">
        <v>1</v>
      </c>
      <c r="F1036" s="261" t="s">
        <v>562</v>
      </c>
      <c r="G1036" s="259"/>
      <c r="H1036" s="262">
        <v>2</v>
      </c>
      <c r="I1036" s="263"/>
      <c r="J1036" s="259"/>
      <c r="K1036" s="259"/>
      <c r="L1036" s="264"/>
      <c r="M1036" s="265"/>
      <c r="N1036" s="266"/>
      <c r="O1036" s="266"/>
      <c r="P1036" s="266"/>
      <c r="Q1036" s="266"/>
      <c r="R1036" s="266"/>
      <c r="S1036" s="266"/>
      <c r="T1036" s="267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68" t="s">
        <v>221</v>
      </c>
      <c r="AU1036" s="268" t="s">
        <v>84</v>
      </c>
      <c r="AV1036" s="14" t="s">
        <v>84</v>
      </c>
      <c r="AW1036" s="14" t="s">
        <v>31</v>
      </c>
      <c r="AX1036" s="14" t="s">
        <v>74</v>
      </c>
      <c r="AY1036" s="268" t="s">
        <v>211</v>
      </c>
    </row>
    <row r="1037" spans="1:51" s="13" customFormat="1" ht="12">
      <c r="A1037" s="13"/>
      <c r="B1037" s="247"/>
      <c r="C1037" s="248"/>
      <c r="D1037" s="249" t="s">
        <v>221</v>
      </c>
      <c r="E1037" s="250" t="s">
        <v>1</v>
      </c>
      <c r="F1037" s="251" t="s">
        <v>1078</v>
      </c>
      <c r="G1037" s="248"/>
      <c r="H1037" s="250" t="s">
        <v>1</v>
      </c>
      <c r="I1037" s="252"/>
      <c r="J1037" s="248"/>
      <c r="K1037" s="248"/>
      <c r="L1037" s="253"/>
      <c r="M1037" s="254"/>
      <c r="N1037" s="255"/>
      <c r="O1037" s="255"/>
      <c r="P1037" s="255"/>
      <c r="Q1037" s="255"/>
      <c r="R1037" s="255"/>
      <c r="S1037" s="255"/>
      <c r="T1037" s="256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57" t="s">
        <v>221</v>
      </c>
      <c r="AU1037" s="257" t="s">
        <v>84</v>
      </c>
      <c r="AV1037" s="13" t="s">
        <v>82</v>
      </c>
      <c r="AW1037" s="13" t="s">
        <v>31</v>
      </c>
      <c r="AX1037" s="13" t="s">
        <v>74</v>
      </c>
      <c r="AY1037" s="257" t="s">
        <v>211</v>
      </c>
    </row>
    <row r="1038" spans="1:51" s="14" customFormat="1" ht="12">
      <c r="A1038" s="14"/>
      <c r="B1038" s="258"/>
      <c r="C1038" s="259"/>
      <c r="D1038" s="249" t="s">
        <v>221</v>
      </c>
      <c r="E1038" s="260" t="s">
        <v>1</v>
      </c>
      <c r="F1038" s="261" t="s">
        <v>1043</v>
      </c>
      <c r="G1038" s="259"/>
      <c r="H1038" s="262">
        <v>7</v>
      </c>
      <c r="I1038" s="263"/>
      <c r="J1038" s="259"/>
      <c r="K1038" s="259"/>
      <c r="L1038" s="264"/>
      <c r="M1038" s="265"/>
      <c r="N1038" s="266"/>
      <c r="O1038" s="266"/>
      <c r="P1038" s="266"/>
      <c r="Q1038" s="266"/>
      <c r="R1038" s="266"/>
      <c r="S1038" s="266"/>
      <c r="T1038" s="267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68" t="s">
        <v>221</v>
      </c>
      <c r="AU1038" s="268" t="s">
        <v>84</v>
      </c>
      <c r="AV1038" s="14" t="s">
        <v>84</v>
      </c>
      <c r="AW1038" s="14" t="s">
        <v>31</v>
      </c>
      <c r="AX1038" s="14" t="s">
        <v>74</v>
      </c>
      <c r="AY1038" s="268" t="s">
        <v>211</v>
      </c>
    </row>
    <row r="1039" spans="1:51" s="14" customFormat="1" ht="12">
      <c r="A1039" s="14"/>
      <c r="B1039" s="258"/>
      <c r="C1039" s="259"/>
      <c r="D1039" s="249" t="s">
        <v>221</v>
      </c>
      <c r="E1039" s="260" t="s">
        <v>1</v>
      </c>
      <c r="F1039" s="261" t="s">
        <v>562</v>
      </c>
      <c r="G1039" s="259"/>
      <c r="H1039" s="262">
        <v>2</v>
      </c>
      <c r="I1039" s="263"/>
      <c r="J1039" s="259"/>
      <c r="K1039" s="259"/>
      <c r="L1039" s="264"/>
      <c r="M1039" s="265"/>
      <c r="N1039" s="266"/>
      <c r="O1039" s="266"/>
      <c r="P1039" s="266"/>
      <c r="Q1039" s="266"/>
      <c r="R1039" s="266"/>
      <c r="S1039" s="266"/>
      <c r="T1039" s="267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68" t="s">
        <v>221</v>
      </c>
      <c r="AU1039" s="268" t="s">
        <v>84</v>
      </c>
      <c r="AV1039" s="14" t="s">
        <v>84</v>
      </c>
      <c r="AW1039" s="14" t="s">
        <v>31</v>
      </c>
      <c r="AX1039" s="14" t="s">
        <v>74</v>
      </c>
      <c r="AY1039" s="268" t="s">
        <v>211</v>
      </c>
    </row>
    <row r="1040" spans="1:51" s="15" customFormat="1" ht="12">
      <c r="A1040" s="15"/>
      <c r="B1040" s="269"/>
      <c r="C1040" s="270"/>
      <c r="D1040" s="249" t="s">
        <v>221</v>
      </c>
      <c r="E1040" s="271" t="s">
        <v>1</v>
      </c>
      <c r="F1040" s="272" t="s">
        <v>225</v>
      </c>
      <c r="G1040" s="270"/>
      <c r="H1040" s="273">
        <v>18</v>
      </c>
      <c r="I1040" s="274"/>
      <c r="J1040" s="270"/>
      <c r="K1040" s="270"/>
      <c r="L1040" s="275"/>
      <c r="M1040" s="276"/>
      <c r="N1040" s="277"/>
      <c r="O1040" s="277"/>
      <c r="P1040" s="277"/>
      <c r="Q1040" s="277"/>
      <c r="R1040" s="277"/>
      <c r="S1040" s="277"/>
      <c r="T1040" s="278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T1040" s="279" t="s">
        <v>221</v>
      </c>
      <c r="AU1040" s="279" t="s">
        <v>84</v>
      </c>
      <c r="AV1040" s="15" t="s">
        <v>217</v>
      </c>
      <c r="AW1040" s="15" t="s">
        <v>31</v>
      </c>
      <c r="AX1040" s="15" t="s">
        <v>82</v>
      </c>
      <c r="AY1040" s="279" t="s">
        <v>211</v>
      </c>
    </row>
    <row r="1041" spans="1:65" s="2" customFormat="1" ht="24.15" customHeight="1">
      <c r="A1041" s="38"/>
      <c r="B1041" s="39"/>
      <c r="C1041" s="228" t="s">
        <v>1079</v>
      </c>
      <c r="D1041" s="228" t="s">
        <v>213</v>
      </c>
      <c r="E1041" s="229" t="s">
        <v>1080</v>
      </c>
      <c r="F1041" s="230" t="s">
        <v>1081</v>
      </c>
      <c r="G1041" s="231" t="s">
        <v>274</v>
      </c>
      <c r="H1041" s="232">
        <v>15</v>
      </c>
      <c r="I1041" s="233"/>
      <c r="J1041" s="234">
        <f>ROUND(I1041*H1041,2)</f>
        <v>0</v>
      </c>
      <c r="K1041" s="235"/>
      <c r="L1041" s="44"/>
      <c r="M1041" s="236" t="s">
        <v>1</v>
      </c>
      <c r="N1041" s="237" t="s">
        <v>39</v>
      </c>
      <c r="O1041" s="91"/>
      <c r="P1041" s="238">
        <f>O1041*H1041</f>
        <v>0</v>
      </c>
      <c r="Q1041" s="238">
        <v>0</v>
      </c>
      <c r="R1041" s="238">
        <f>Q1041*H1041</f>
        <v>0</v>
      </c>
      <c r="S1041" s="238">
        <v>0</v>
      </c>
      <c r="T1041" s="239">
        <f>S1041*H1041</f>
        <v>0</v>
      </c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R1041" s="240" t="s">
        <v>310</v>
      </c>
      <c r="AT1041" s="240" t="s">
        <v>213</v>
      </c>
      <c r="AU1041" s="240" t="s">
        <v>84</v>
      </c>
      <c r="AY1041" s="17" t="s">
        <v>211</v>
      </c>
      <c r="BE1041" s="241">
        <f>IF(N1041="základní",J1041,0)</f>
        <v>0</v>
      </c>
      <c r="BF1041" s="241">
        <f>IF(N1041="snížená",J1041,0)</f>
        <v>0</v>
      </c>
      <c r="BG1041" s="241">
        <f>IF(N1041="zákl. přenesená",J1041,0)</f>
        <v>0</v>
      </c>
      <c r="BH1041" s="241">
        <f>IF(N1041="sníž. přenesená",J1041,0)</f>
        <v>0</v>
      </c>
      <c r="BI1041" s="241">
        <f>IF(N1041="nulová",J1041,0)</f>
        <v>0</v>
      </c>
      <c r="BJ1041" s="17" t="s">
        <v>82</v>
      </c>
      <c r="BK1041" s="241">
        <f>ROUND(I1041*H1041,2)</f>
        <v>0</v>
      </c>
      <c r="BL1041" s="17" t="s">
        <v>310</v>
      </c>
      <c r="BM1041" s="240" t="s">
        <v>1082</v>
      </c>
    </row>
    <row r="1042" spans="1:51" s="13" customFormat="1" ht="12">
      <c r="A1042" s="13"/>
      <c r="B1042" s="247"/>
      <c r="C1042" s="248"/>
      <c r="D1042" s="249" t="s">
        <v>221</v>
      </c>
      <c r="E1042" s="250" t="s">
        <v>1</v>
      </c>
      <c r="F1042" s="251" t="s">
        <v>223</v>
      </c>
      <c r="G1042" s="248"/>
      <c r="H1042" s="250" t="s">
        <v>1</v>
      </c>
      <c r="I1042" s="252"/>
      <c r="J1042" s="248"/>
      <c r="K1042" s="248"/>
      <c r="L1042" s="253"/>
      <c r="M1042" s="254"/>
      <c r="N1042" s="255"/>
      <c r="O1042" s="255"/>
      <c r="P1042" s="255"/>
      <c r="Q1042" s="255"/>
      <c r="R1042" s="255"/>
      <c r="S1042" s="255"/>
      <c r="T1042" s="256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57" t="s">
        <v>221</v>
      </c>
      <c r="AU1042" s="257" t="s">
        <v>84</v>
      </c>
      <c r="AV1042" s="13" t="s">
        <v>82</v>
      </c>
      <c r="AW1042" s="13" t="s">
        <v>31</v>
      </c>
      <c r="AX1042" s="13" t="s">
        <v>74</v>
      </c>
      <c r="AY1042" s="257" t="s">
        <v>211</v>
      </c>
    </row>
    <row r="1043" spans="1:51" s="14" customFormat="1" ht="12">
      <c r="A1043" s="14"/>
      <c r="B1043" s="258"/>
      <c r="C1043" s="259"/>
      <c r="D1043" s="249" t="s">
        <v>221</v>
      </c>
      <c r="E1043" s="260" t="s">
        <v>1</v>
      </c>
      <c r="F1043" s="261" t="s">
        <v>1041</v>
      </c>
      <c r="G1043" s="259"/>
      <c r="H1043" s="262">
        <v>1</v>
      </c>
      <c r="I1043" s="263"/>
      <c r="J1043" s="259"/>
      <c r="K1043" s="259"/>
      <c r="L1043" s="264"/>
      <c r="M1043" s="265"/>
      <c r="N1043" s="266"/>
      <c r="O1043" s="266"/>
      <c r="P1043" s="266"/>
      <c r="Q1043" s="266"/>
      <c r="R1043" s="266"/>
      <c r="S1043" s="266"/>
      <c r="T1043" s="267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68" t="s">
        <v>221</v>
      </c>
      <c r="AU1043" s="268" t="s">
        <v>84</v>
      </c>
      <c r="AV1043" s="14" t="s">
        <v>84</v>
      </c>
      <c r="AW1043" s="14" t="s">
        <v>31</v>
      </c>
      <c r="AX1043" s="14" t="s">
        <v>74</v>
      </c>
      <c r="AY1043" s="268" t="s">
        <v>211</v>
      </c>
    </row>
    <row r="1044" spans="1:51" s="13" customFormat="1" ht="12">
      <c r="A1044" s="13"/>
      <c r="B1044" s="247"/>
      <c r="C1044" s="248"/>
      <c r="D1044" s="249" t="s">
        <v>221</v>
      </c>
      <c r="E1044" s="250" t="s">
        <v>1</v>
      </c>
      <c r="F1044" s="251" t="s">
        <v>1042</v>
      </c>
      <c r="G1044" s="248"/>
      <c r="H1044" s="250" t="s">
        <v>1</v>
      </c>
      <c r="I1044" s="252"/>
      <c r="J1044" s="248"/>
      <c r="K1044" s="248"/>
      <c r="L1044" s="253"/>
      <c r="M1044" s="254"/>
      <c r="N1044" s="255"/>
      <c r="O1044" s="255"/>
      <c r="P1044" s="255"/>
      <c r="Q1044" s="255"/>
      <c r="R1044" s="255"/>
      <c r="S1044" s="255"/>
      <c r="T1044" s="256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57" t="s">
        <v>221</v>
      </c>
      <c r="AU1044" s="257" t="s">
        <v>84</v>
      </c>
      <c r="AV1044" s="13" t="s">
        <v>82</v>
      </c>
      <c r="AW1044" s="13" t="s">
        <v>31</v>
      </c>
      <c r="AX1044" s="13" t="s">
        <v>74</v>
      </c>
      <c r="AY1044" s="257" t="s">
        <v>211</v>
      </c>
    </row>
    <row r="1045" spans="1:51" s="14" customFormat="1" ht="12">
      <c r="A1045" s="14"/>
      <c r="B1045" s="258"/>
      <c r="C1045" s="259"/>
      <c r="D1045" s="249" t="s">
        <v>221</v>
      </c>
      <c r="E1045" s="260" t="s">
        <v>1</v>
      </c>
      <c r="F1045" s="261" t="s">
        <v>1043</v>
      </c>
      <c r="G1045" s="259"/>
      <c r="H1045" s="262">
        <v>7</v>
      </c>
      <c r="I1045" s="263"/>
      <c r="J1045" s="259"/>
      <c r="K1045" s="259"/>
      <c r="L1045" s="264"/>
      <c r="M1045" s="265"/>
      <c r="N1045" s="266"/>
      <c r="O1045" s="266"/>
      <c r="P1045" s="266"/>
      <c r="Q1045" s="266"/>
      <c r="R1045" s="266"/>
      <c r="S1045" s="266"/>
      <c r="T1045" s="267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68" t="s">
        <v>221</v>
      </c>
      <c r="AU1045" s="268" t="s">
        <v>84</v>
      </c>
      <c r="AV1045" s="14" t="s">
        <v>84</v>
      </c>
      <c r="AW1045" s="14" t="s">
        <v>31</v>
      </c>
      <c r="AX1045" s="14" t="s">
        <v>74</v>
      </c>
      <c r="AY1045" s="268" t="s">
        <v>211</v>
      </c>
    </row>
    <row r="1046" spans="1:51" s="13" customFormat="1" ht="12">
      <c r="A1046" s="13"/>
      <c r="B1046" s="247"/>
      <c r="C1046" s="248"/>
      <c r="D1046" s="249" t="s">
        <v>221</v>
      </c>
      <c r="E1046" s="250" t="s">
        <v>1</v>
      </c>
      <c r="F1046" s="251" t="s">
        <v>1044</v>
      </c>
      <c r="G1046" s="248"/>
      <c r="H1046" s="250" t="s">
        <v>1</v>
      </c>
      <c r="I1046" s="252"/>
      <c r="J1046" s="248"/>
      <c r="K1046" s="248"/>
      <c r="L1046" s="253"/>
      <c r="M1046" s="254"/>
      <c r="N1046" s="255"/>
      <c r="O1046" s="255"/>
      <c r="P1046" s="255"/>
      <c r="Q1046" s="255"/>
      <c r="R1046" s="255"/>
      <c r="S1046" s="255"/>
      <c r="T1046" s="256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57" t="s">
        <v>221</v>
      </c>
      <c r="AU1046" s="257" t="s">
        <v>84</v>
      </c>
      <c r="AV1046" s="13" t="s">
        <v>82</v>
      </c>
      <c r="AW1046" s="13" t="s">
        <v>31</v>
      </c>
      <c r="AX1046" s="13" t="s">
        <v>74</v>
      </c>
      <c r="AY1046" s="257" t="s">
        <v>211</v>
      </c>
    </row>
    <row r="1047" spans="1:51" s="14" customFormat="1" ht="12">
      <c r="A1047" s="14"/>
      <c r="B1047" s="258"/>
      <c r="C1047" s="259"/>
      <c r="D1047" s="249" t="s">
        <v>221</v>
      </c>
      <c r="E1047" s="260" t="s">
        <v>1</v>
      </c>
      <c r="F1047" s="261" t="s">
        <v>1043</v>
      </c>
      <c r="G1047" s="259"/>
      <c r="H1047" s="262">
        <v>7</v>
      </c>
      <c r="I1047" s="263"/>
      <c r="J1047" s="259"/>
      <c r="K1047" s="259"/>
      <c r="L1047" s="264"/>
      <c r="M1047" s="265"/>
      <c r="N1047" s="266"/>
      <c r="O1047" s="266"/>
      <c r="P1047" s="266"/>
      <c r="Q1047" s="266"/>
      <c r="R1047" s="266"/>
      <c r="S1047" s="266"/>
      <c r="T1047" s="267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68" t="s">
        <v>221</v>
      </c>
      <c r="AU1047" s="268" t="s">
        <v>84</v>
      </c>
      <c r="AV1047" s="14" t="s">
        <v>84</v>
      </c>
      <c r="AW1047" s="14" t="s">
        <v>31</v>
      </c>
      <c r="AX1047" s="14" t="s">
        <v>74</v>
      </c>
      <c r="AY1047" s="268" t="s">
        <v>211</v>
      </c>
    </row>
    <row r="1048" spans="1:51" s="15" customFormat="1" ht="12">
      <c r="A1048" s="15"/>
      <c r="B1048" s="269"/>
      <c r="C1048" s="270"/>
      <c r="D1048" s="249" t="s">
        <v>221</v>
      </c>
      <c r="E1048" s="271" t="s">
        <v>1</v>
      </c>
      <c r="F1048" s="272" t="s">
        <v>225</v>
      </c>
      <c r="G1048" s="270"/>
      <c r="H1048" s="273">
        <v>15</v>
      </c>
      <c r="I1048" s="274"/>
      <c r="J1048" s="270"/>
      <c r="K1048" s="270"/>
      <c r="L1048" s="275"/>
      <c r="M1048" s="276"/>
      <c r="N1048" s="277"/>
      <c r="O1048" s="277"/>
      <c r="P1048" s="277"/>
      <c r="Q1048" s="277"/>
      <c r="R1048" s="277"/>
      <c r="S1048" s="277"/>
      <c r="T1048" s="278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T1048" s="279" t="s">
        <v>221</v>
      </c>
      <c r="AU1048" s="279" t="s">
        <v>84</v>
      </c>
      <c r="AV1048" s="15" t="s">
        <v>217</v>
      </c>
      <c r="AW1048" s="15" t="s">
        <v>31</v>
      </c>
      <c r="AX1048" s="15" t="s">
        <v>82</v>
      </c>
      <c r="AY1048" s="279" t="s">
        <v>211</v>
      </c>
    </row>
    <row r="1049" spans="1:65" s="2" customFormat="1" ht="24.15" customHeight="1">
      <c r="A1049" s="38"/>
      <c r="B1049" s="39"/>
      <c r="C1049" s="280" t="s">
        <v>1083</v>
      </c>
      <c r="D1049" s="280" t="s">
        <v>258</v>
      </c>
      <c r="E1049" s="281" t="s">
        <v>1084</v>
      </c>
      <c r="F1049" s="282" t="s">
        <v>1085</v>
      </c>
      <c r="G1049" s="283" t="s">
        <v>274</v>
      </c>
      <c r="H1049" s="284">
        <v>14</v>
      </c>
      <c r="I1049" s="285"/>
      <c r="J1049" s="286">
        <f>ROUND(I1049*H1049,2)</f>
        <v>0</v>
      </c>
      <c r="K1049" s="287"/>
      <c r="L1049" s="288"/>
      <c r="M1049" s="289" t="s">
        <v>1</v>
      </c>
      <c r="N1049" s="290" t="s">
        <v>39</v>
      </c>
      <c r="O1049" s="91"/>
      <c r="P1049" s="238">
        <f>O1049*H1049</f>
        <v>0</v>
      </c>
      <c r="Q1049" s="238">
        <v>0.00092</v>
      </c>
      <c r="R1049" s="238">
        <f>Q1049*H1049</f>
        <v>0.01288</v>
      </c>
      <c r="S1049" s="238">
        <v>0</v>
      </c>
      <c r="T1049" s="239">
        <f>S1049*H1049</f>
        <v>0</v>
      </c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R1049" s="240" t="s">
        <v>468</v>
      </c>
      <c r="AT1049" s="240" t="s">
        <v>258</v>
      </c>
      <c r="AU1049" s="240" t="s">
        <v>84</v>
      </c>
      <c r="AY1049" s="17" t="s">
        <v>211</v>
      </c>
      <c r="BE1049" s="241">
        <f>IF(N1049="základní",J1049,0)</f>
        <v>0</v>
      </c>
      <c r="BF1049" s="241">
        <f>IF(N1049="snížená",J1049,0)</f>
        <v>0</v>
      </c>
      <c r="BG1049" s="241">
        <f>IF(N1049="zákl. přenesená",J1049,0)</f>
        <v>0</v>
      </c>
      <c r="BH1049" s="241">
        <f>IF(N1049="sníž. přenesená",J1049,0)</f>
        <v>0</v>
      </c>
      <c r="BI1049" s="241">
        <f>IF(N1049="nulová",J1049,0)</f>
        <v>0</v>
      </c>
      <c r="BJ1049" s="17" t="s">
        <v>82</v>
      </c>
      <c r="BK1049" s="241">
        <f>ROUND(I1049*H1049,2)</f>
        <v>0</v>
      </c>
      <c r="BL1049" s="17" t="s">
        <v>310</v>
      </c>
      <c r="BM1049" s="240" t="s">
        <v>1086</v>
      </c>
    </row>
    <row r="1050" spans="1:51" s="13" customFormat="1" ht="12">
      <c r="A1050" s="13"/>
      <c r="B1050" s="247"/>
      <c r="C1050" s="248"/>
      <c r="D1050" s="249" t="s">
        <v>221</v>
      </c>
      <c r="E1050" s="250" t="s">
        <v>1</v>
      </c>
      <c r="F1050" s="251" t="s">
        <v>1042</v>
      </c>
      <c r="G1050" s="248"/>
      <c r="H1050" s="250" t="s">
        <v>1</v>
      </c>
      <c r="I1050" s="252"/>
      <c r="J1050" s="248"/>
      <c r="K1050" s="248"/>
      <c r="L1050" s="253"/>
      <c r="M1050" s="254"/>
      <c r="N1050" s="255"/>
      <c r="O1050" s="255"/>
      <c r="P1050" s="255"/>
      <c r="Q1050" s="255"/>
      <c r="R1050" s="255"/>
      <c r="S1050" s="255"/>
      <c r="T1050" s="256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57" t="s">
        <v>221</v>
      </c>
      <c r="AU1050" s="257" t="s">
        <v>84</v>
      </c>
      <c r="AV1050" s="13" t="s">
        <v>82</v>
      </c>
      <c r="AW1050" s="13" t="s">
        <v>31</v>
      </c>
      <c r="AX1050" s="13" t="s">
        <v>74</v>
      </c>
      <c r="AY1050" s="257" t="s">
        <v>211</v>
      </c>
    </row>
    <row r="1051" spans="1:51" s="14" customFormat="1" ht="12">
      <c r="A1051" s="14"/>
      <c r="B1051" s="258"/>
      <c r="C1051" s="259"/>
      <c r="D1051" s="249" t="s">
        <v>221</v>
      </c>
      <c r="E1051" s="260" t="s">
        <v>1</v>
      </c>
      <c r="F1051" s="261" t="s">
        <v>1043</v>
      </c>
      <c r="G1051" s="259"/>
      <c r="H1051" s="262">
        <v>7</v>
      </c>
      <c r="I1051" s="263"/>
      <c r="J1051" s="259"/>
      <c r="K1051" s="259"/>
      <c r="L1051" s="264"/>
      <c r="M1051" s="265"/>
      <c r="N1051" s="266"/>
      <c r="O1051" s="266"/>
      <c r="P1051" s="266"/>
      <c r="Q1051" s="266"/>
      <c r="R1051" s="266"/>
      <c r="S1051" s="266"/>
      <c r="T1051" s="267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68" t="s">
        <v>221</v>
      </c>
      <c r="AU1051" s="268" t="s">
        <v>84</v>
      </c>
      <c r="AV1051" s="14" t="s">
        <v>84</v>
      </c>
      <c r="AW1051" s="14" t="s">
        <v>31</v>
      </c>
      <c r="AX1051" s="14" t="s">
        <v>74</v>
      </c>
      <c r="AY1051" s="268" t="s">
        <v>211</v>
      </c>
    </row>
    <row r="1052" spans="1:51" s="13" customFormat="1" ht="12">
      <c r="A1052" s="13"/>
      <c r="B1052" s="247"/>
      <c r="C1052" s="248"/>
      <c r="D1052" s="249" t="s">
        <v>221</v>
      </c>
      <c r="E1052" s="250" t="s">
        <v>1</v>
      </c>
      <c r="F1052" s="251" t="s">
        <v>1044</v>
      </c>
      <c r="G1052" s="248"/>
      <c r="H1052" s="250" t="s">
        <v>1</v>
      </c>
      <c r="I1052" s="252"/>
      <c r="J1052" s="248"/>
      <c r="K1052" s="248"/>
      <c r="L1052" s="253"/>
      <c r="M1052" s="254"/>
      <c r="N1052" s="255"/>
      <c r="O1052" s="255"/>
      <c r="P1052" s="255"/>
      <c r="Q1052" s="255"/>
      <c r="R1052" s="255"/>
      <c r="S1052" s="255"/>
      <c r="T1052" s="256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57" t="s">
        <v>221</v>
      </c>
      <c r="AU1052" s="257" t="s">
        <v>84</v>
      </c>
      <c r="AV1052" s="13" t="s">
        <v>82</v>
      </c>
      <c r="AW1052" s="13" t="s">
        <v>31</v>
      </c>
      <c r="AX1052" s="13" t="s">
        <v>74</v>
      </c>
      <c r="AY1052" s="257" t="s">
        <v>211</v>
      </c>
    </row>
    <row r="1053" spans="1:51" s="14" customFormat="1" ht="12">
      <c r="A1053" s="14"/>
      <c r="B1053" s="258"/>
      <c r="C1053" s="259"/>
      <c r="D1053" s="249" t="s">
        <v>221</v>
      </c>
      <c r="E1053" s="260" t="s">
        <v>1</v>
      </c>
      <c r="F1053" s="261" t="s">
        <v>1043</v>
      </c>
      <c r="G1053" s="259"/>
      <c r="H1053" s="262">
        <v>7</v>
      </c>
      <c r="I1053" s="263"/>
      <c r="J1053" s="259"/>
      <c r="K1053" s="259"/>
      <c r="L1053" s="264"/>
      <c r="M1053" s="265"/>
      <c r="N1053" s="266"/>
      <c r="O1053" s="266"/>
      <c r="P1053" s="266"/>
      <c r="Q1053" s="266"/>
      <c r="R1053" s="266"/>
      <c r="S1053" s="266"/>
      <c r="T1053" s="267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68" t="s">
        <v>221</v>
      </c>
      <c r="AU1053" s="268" t="s">
        <v>84</v>
      </c>
      <c r="AV1053" s="14" t="s">
        <v>84</v>
      </c>
      <c r="AW1053" s="14" t="s">
        <v>31</v>
      </c>
      <c r="AX1053" s="14" t="s">
        <v>74</v>
      </c>
      <c r="AY1053" s="268" t="s">
        <v>211</v>
      </c>
    </row>
    <row r="1054" spans="1:51" s="15" customFormat="1" ht="12">
      <c r="A1054" s="15"/>
      <c r="B1054" s="269"/>
      <c r="C1054" s="270"/>
      <c r="D1054" s="249" t="s">
        <v>221</v>
      </c>
      <c r="E1054" s="271" t="s">
        <v>1</v>
      </c>
      <c r="F1054" s="272" t="s">
        <v>225</v>
      </c>
      <c r="G1054" s="270"/>
      <c r="H1054" s="273">
        <v>14</v>
      </c>
      <c r="I1054" s="274"/>
      <c r="J1054" s="270"/>
      <c r="K1054" s="270"/>
      <c r="L1054" s="275"/>
      <c r="M1054" s="276"/>
      <c r="N1054" s="277"/>
      <c r="O1054" s="277"/>
      <c r="P1054" s="277"/>
      <c r="Q1054" s="277"/>
      <c r="R1054" s="277"/>
      <c r="S1054" s="277"/>
      <c r="T1054" s="278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T1054" s="279" t="s">
        <v>221</v>
      </c>
      <c r="AU1054" s="279" t="s">
        <v>84</v>
      </c>
      <c r="AV1054" s="15" t="s">
        <v>217</v>
      </c>
      <c r="AW1054" s="15" t="s">
        <v>31</v>
      </c>
      <c r="AX1054" s="15" t="s">
        <v>82</v>
      </c>
      <c r="AY1054" s="279" t="s">
        <v>211</v>
      </c>
    </row>
    <row r="1055" spans="1:65" s="2" customFormat="1" ht="24.15" customHeight="1">
      <c r="A1055" s="38"/>
      <c r="B1055" s="39"/>
      <c r="C1055" s="280" t="s">
        <v>1087</v>
      </c>
      <c r="D1055" s="280" t="s">
        <v>258</v>
      </c>
      <c r="E1055" s="281" t="s">
        <v>1088</v>
      </c>
      <c r="F1055" s="282" t="s">
        <v>1089</v>
      </c>
      <c r="G1055" s="283" t="s">
        <v>274</v>
      </c>
      <c r="H1055" s="284">
        <v>1</v>
      </c>
      <c r="I1055" s="285"/>
      <c r="J1055" s="286">
        <f>ROUND(I1055*H1055,2)</f>
        <v>0</v>
      </c>
      <c r="K1055" s="287"/>
      <c r="L1055" s="288"/>
      <c r="M1055" s="289" t="s">
        <v>1</v>
      </c>
      <c r="N1055" s="290" t="s">
        <v>39</v>
      </c>
      <c r="O1055" s="91"/>
      <c r="P1055" s="238">
        <f>O1055*H1055</f>
        <v>0</v>
      </c>
      <c r="Q1055" s="238">
        <v>0.00108</v>
      </c>
      <c r="R1055" s="238">
        <f>Q1055*H1055</f>
        <v>0.00108</v>
      </c>
      <c r="S1055" s="238">
        <v>0</v>
      </c>
      <c r="T1055" s="239">
        <f>S1055*H1055</f>
        <v>0</v>
      </c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R1055" s="240" t="s">
        <v>468</v>
      </c>
      <c r="AT1055" s="240" t="s">
        <v>258</v>
      </c>
      <c r="AU1055" s="240" t="s">
        <v>84</v>
      </c>
      <c r="AY1055" s="17" t="s">
        <v>211</v>
      </c>
      <c r="BE1055" s="241">
        <f>IF(N1055="základní",J1055,0)</f>
        <v>0</v>
      </c>
      <c r="BF1055" s="241">
        <f>IF(N1055="snížená",J1055,0)</f>
        <v>0</v>
      </c>
      <c r="BG1055" s="241">
        <f>IF(N1055="zákl. přenesená",J1055,0)</f>
        <v>0</v>
      </c>
      <c r="BH1055" s="241">
        <f>IF(N1055="sníž. přenesená",J1055,0)</f>
        <v>0</v>
      </c>
      <c r="BI1055" s="241">
        <f>IF(N1055="nulová",J1055,0)</f>
        <v>0</v>
      </c>
      <c r="BJ1055" s="17" t="s">
        <v>82</v>
      </c>
      <c r="BK1055" s="241">
        <f>ROUND(I1055*H1055,2)</f>
        <v>0</v>
      </c>
      <c r="BL1055" s="17" t="s">
        <v>310</v>
      </c>
      <c r="BM1055" s="240" t="s">
        <v>1090</v>
      </c>
    </row>
    <row r="1056" spans="1:51" s="13" customFormat="1" ht="12">
      <c r="A1056" s="13"/>
      <c r="B1056" s="247"/>
      <c r="C1056" s="248"/>
      <c r="D1056" s="249" t="s">
        <v>221</v>
      </c>
      <c r="E1056" s="250" t="s">
        <v>1</v>
      </c>
      <c r="F1056" s="251" t="s">
        <v>223</v>
      </c>
      <c r="G1056" s="248"/>
      <c r="H1056" s="250" t="s">
        <v>1</v>
      </c>
      <c r="I1056" s="252"/>
      <c r="J1056" s="248"/>
      <c r="K1056" s="248"/>
      <c r="L1056" s="253"/>
      <c r="M1056" s="254"/>
      <c r="N1056" s="255"/>
      <c r="O1056" s="255"/>
      <c r="P1056" s="255"/>
      <c r="Q1056" s="255"/>
      <c r="R1056" s="255"/>
      <c r="S1056" s="255"/>
      <c r="T1056" s="256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57" t="s">
        <v>221</v>
      </c>
      <c r="AU1056" s="257" t="s">
        <v>84</v>
      </c>
      <c r="AV1056" s="13" t="s">
        <v>82</v>
      </c>
      <c r="AW1056" s="13" t="s">
        <v>31</v>
      </c>
      <c r="AX1056" s="13" t="s">
        <v>74</v>
      </c>
      <c r="AY1056" s="257" t="s">
        <v>211</v>
      </c>
    </row>
    <row r="1057" spans="1:51" s="14" customFormat="1" ht="12">
      <c r="A1057" s="14"/>
      <c r="B1057" s="258"/>
      <c r="C1057" s="259"/>
      <c r="D1057" s="249" t="s">
        <v>221</v>
      </c>
      <c r="E1057" s="260" t="s">
        <v>1</v>
      </c>
      <c r="F1057" s="261" t="s">
        <v>1041</v>
      </c>
      <c r="G1057" s="259"/>
      <c r="H1057" s="262">
        <v>1</v>
      </c>
      <c r="I1057" s="263"/>
      <c r="J1057" s="259"/>
      <c r="K1057" s="259"/>
      <c r="L1057" s="264"/>
      <c r="M1057" s="265"/>
      <c r="N1057" s="266"/>
      <c r="O1057" s="266"/>
      <c r="P1057" s="266"/>
      <c r="Q1057" s="266"/>
      <c r="R1057" s="266"/>
      <c r="S1057" s="266"/>
      <c r="T1057" s="267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68" t="s">
        <v>221</v>
      </c>
      <c r="AU1057" s="268" t="s">
        <v>84</v>
      </c>
      <c r="AV1057" s="14" t="s">
        <v>84</v>
      </c>
      <c r="AW1057" s="14" t="s">
        <v>31</v>
      </c>
      <c r="AX1057" s="14" t="s">
        <v>74</v>
      </c>
      <c r="AY1057" s="268" t="s">
        <v>211</v>
      </c>
    </row>
    <row r="1058" spans="1:51" s="15" customFormat="1" ht="12">
      <c r="A1058" s="15"/>
      <c r="B1058" s="269"/>
      <c r="C1058" s="270"/>
      <c r="D1058" s="249" t="s">
        <v>221</v>
      </c>
      <c r="E1058" s="271" t="s">
        <v>1</v>
      </c>
      <c r="F1058" s="272" t="s">
        <v>225</v>
      </c>
      <c r="G1058" s="270"/>
      <c r="H1058" s="273">
        <v>1</v>
      </c>
      <c r="I1058" s="274"/>
      <c r="J1058" s="270"/>
      <c r="K1058" s="270"/>
      <c r="L1058" s="275"/>
      <c r="M1058" s="276"/>
      <c r="N1058" s="277"/>
      <c r="O1058" s="277"/>
      <c r="P1058" s="277"/>
      <c r="Q1058" s="277"/>
      <c r="R1058" s="277"/>
      <c r="S1058" s="277"/>
      <c r="T1058" s="278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T1058" s="279" t="s">
        <v>221</v>
      </c>
      <c r="AU1058" s="279" t="s">
        <v>84</v>
      </c>
      <c r="AV1058" s="15" t="s">
        <v>217</v>
      </c>
      <c r="AW1058" s="15" t="s">
        <v>31</v>
      </c>
      <c r="AX1058" s="15" t="s">
        <v>82</v>
      </c>
      <c r="AY1058" s="279" t="s">
        <v>211</v>
      </c>
    </row>
    <row r="1059" spans="1:65" s="2" customFormat="1" ht="24.15" customHeight="1">
      <c r="A1059" s="38"/>
      <c r="B1059" s="39"/>
      <c r="C1059" s="228" t="s">
        <v>1091</v>
      </c>
      <c r="D1059" s="228" t="s">
        <v>213</v>
      </c>
      <c r="E1059" s="229" t="s">
        <v>1092</v>
      </c>
      <c r="F1059" s="230" t="s">
        <v>1093</v>
      </c>
      <c r="G1059" s="231" t="s">
        <v>274</v>
      </c>
      <c r="H1059" s="232">
        <v>7</v>
      </c>
      <c r="I1059" s="233"/>
      <c r="J1059" s="234">
        <f>ROUND(I1059*H1059,2)</f>
        <v>0</v>
      </c>
      <c r="K1059" s="235"/>
      <c r="L1059" s="44"/>
      <c r="M1059" s="236" t="s">
        <v>1</v>
      </c>
      <c r="N1059" s="237" t="s">
        <v>39</v>
      </c>
      <c r="O1059" s="91"/>
      <c r="P1059" s="238">
        <f>O1059*H1059</f>
        <v>0</v>
      </c>
      <c r="Q1059" s="238">
        <v>0</v>
      </c>
      <c r="R1059" s="238">
        <f>Q1059*H1059</f>
        <v>0</v>
      </c>
      <c r="S1059" s="238">
        <v>0</v>
      </c>
      <c r="T1059" s="239">
        <f>S1059*H1059</f>
        <v>0</v>
      </c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R1059" s="240" t="s">
        <v>310</v>
      </c>
      <c r="AT1059" s="240" t="s">
        <v>213</v>
      </c>
      <c r="AU1059" s="240" t="s">
        <v>84</v>
      </c>
      <c r="AY1059" s="17" t="s">
        <v>211</v>
      </c>
      <c r="BE1059" s="241">
        <f>IF(N1059="základní",J1059,0)</f>
        <v>0</v>
      </c>
      <c r="BF1059" s="241">
        <f>IF(N1059="snížená",J1059,0)</f>
        <v>0</v>
      </c>
      <c r="BG1059" s="241">
        <f>IF(N1059="zákl. přenesená",J1059,0)</f>
        <v>0</v>
      </c>
      <c r="BH1059" s="241">
        <f>IF(N1059="sníž. přenesená",J1059,0)</f>
        <v>0</v>
      </c>
      <c r="BI1059" s="241">
        <f>IF(N1059="nulová",J1059,0)</f>
        <v>0</v>
      </c>
      <c r="BJ1059" s="17" t="s">
        <v>82</v>
      </c>
      <c r="BK1059" s="241">
        <f>ROUND(I1059*H1059,2)</f>
        <v>0</v>
      </c>
      <c r="BL1059" s="17" t="s">
        <v>310</v>
      </c>
      <c r="BM1059" s="240" t="s">
        <v>1094</v>
      </c>
    </row>
    <row r="1060" spans="1:51" s="13" customFormat="1" ht="12">
      <c r="A1060" s="13"/>
      <c r="B1060" s="247"/>
      <c r="C1060" s="248"/>
      <c r="D1060" s="249" t="s">
        <v>221</v>
      </c>
      <c r="E1060" s="250" t="s">
        <v>1</v>
      </c>
      <c r="F1060" s="251" t="s">
        <v>223</v>
      </c>
      <c r="G1060" s="248"/>
      <c r="H1060" s="250" t="s">
        <v>1</v>
      </c>
      <c r="I1060" s="252"/>
      <c r="J1060" s="248"/>
      <c r="K1060" s="248"/>
      <c r="L1060" s="253"/>
      <c r="M1060" s="254"/>
      <c r="N1060" s="255"/>
      <c r="O1060" s="255"/>
      <c r="P1060" s="255"/>
      <c r="Q1060" s="255"/>
      <c r="R1060" s="255"/>
      <c r="S1060" s="255"/>
      <c r="T1060" s="256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57" t="s">
        <v>221</v>
      </c>
      <c r="AU1060" s="257" t="s">
        <v>84</v>
      </c>
      <c r="AV1060" s="13" t="s">
        <v>82</v>
      </c>
      <c r="AW1060" s="13" t="s">
        <v>31</v>
      </c>
      <c r="AX1060" s="13" t="s">
        <v>74</v>
      </c>
      <c r="AY1060" s="257" t="s">
        <v>211</v>
      </c>
    </row>
    <row r="1061" spans="1:51" s="14" customFormat="1" ht="12">
      <c r="A1061" s="14"/>
      <c r="B1061" s="258"/>
      <c r="C1061" s="259"/>
      <c r="D1061" s="249" t="s">
        <v>221</v>
      </c>
      <c r="E1061" s="260" t="s">
        <v>1</v>
      </c>
      <c r="F1061" s="261" t="s">
        <v>562</v>
      </c>
      <c r="G1061" s="259"/>
      <c r="H1061" s="262">
        <v>2</v>
      </c>
      <c r="I1061" s="263"/>
      <c r="J1061" s="259"/>
      <c r="K1061" s="259"/>
      <c r="L1061" s="264"/>
      <c r="M1061" s="265"/>
      <c r="N1061" s="266"/>
      <c r="O1061" s="266"/>
      <c r="P1061" s="266"/>
      <c r="Q1061" s="266"/>
      <c r="R1061" s="266"/>
      <c r="S1061" s="266"/>
      <c r="T1061" s="267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68" t="s">
        <v>221</v>
      </c>
      <c r="AU1061" s="268" t="s">
        <v>84</v>
      </c>
      <c r="AV1061" s="14" t="s">
        <v>84</v>
      </c>
      <c r="AW1061" s="14" t="s">
        <v>31</v>
      </c>
      <c r="AX1061" s="14" t="s">
        <v>74</v>
      </c>
      <c r="AY1061" s="268" t="s">
        <v>211</v>
      </c>
    </row>
    <row r="1062" spans="1:51" s="14" customFormat="1" ht="12">
      <c r="A1062" s="14"/>
      <c r="B1062" s="258"/>
      <c r="C1062" s="259"/>
      <c r="D1062" s="249" t="s">
        <v>221</v>
      </c>
      <c r="E1062" s="260" t="s">
        <v>1</v>
      </c>
      <c r="F1062" s="261" t="s">
        <v>1057</v>
      </c>
      <c r="G1062" s="259"/>
      <c r="H1062" s="262">
        <v>1</v>
      </c>
      <c r="I1062" s="263"/>
      <c r="J1062" s="259"/>
      <c r="K1062" s="259"/>
      <c r="L1062" s="264"/>
      <c r="M1062" s="265"/>
      <c r="N1062" s="266"/>
      <c r="O1062" s="266"/>
      <c r="P1062" s="266"/>
      <c r="Q1062" s="266"/>
      <c r="R1062" s="266"/>
      <c r="S1062" s="266"/>
      <c r="T1062" s="267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68" t="s">
        <v>221</v>
      </c>
      <c r="AU1062" s="268" t="s">
        <v>84</v>
      </c>
      <c r="AV1062" s="14" t="s">
        <v>84</v>
      </c>
      <c r="AW1062" s="14" t="s">
        <v>31</v>
      </c>
      <c r="AX1062" s="14" t="s">
        <v>74</v>
      </c>
      <c r="AY1062" s="268" t="s">
        <v>211</v>
      </c>
    </row>
    <row r="1063" spans="1:51" s="13" customFormat="1" ht="12">
      <c r="A1063" s="13"/>
      <c r="B1063" s="247"/>
      <c r="C1063" s="248"/>
      <c r="D1063" s="249" t="s">
        <v>221</v>
      </c>
      <c r="E1063" s="250" t="s">
        <v>1</v>
      </c>
      <c r="F1063" s="251" t="s">
        <v>1042</v>
      </c>
      <c r="G1063" s="248"/>
      <c r="H1063" s="250" t="s">
        <v>1</v>
      </c>
      <c r="I1063" s="252"/>
      <c r="J1063" s="248"/>
      <c r="K1063" s="248"/>
      <c r="L1063" s="253"/>
      <c r="M1063" s="254"/>
      <c r="N1063" s="255"/>
      <c r="O1063" s="255"/>
      <c r="P1063" s="255"/>
      <c r="Q1063" s="255"/>
      <c r="R1063" s="255"/>
      <c r="S1063" s="255"/>
      <c r="T1063" s="256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57" t="s">
        <v>221</v>
      </c>
      <c r="AU1063" s="257" t="s">
        <v>84</v>
      </c>
      <c r="AV1063" s="13" t="s">
        <v>82</v>
      </c>
      <c r="AW1063" s="13" t="s">
        <v>31</v>
      </c>
      <c r="AX1063" s="13" t="s">
        <v>74</v>
      </c>
      <c r="AY1063" s="257" t="s">
        <v>211</v>
      </c>
    </row>
    <row r="1064" spans="1:51" s="14" customFormat="1" ht="12">
      <c r="A1064" s="14"/>
      <c r="B1064" s="258"/>
      <c r="C1064" s="259"/>
      <c r="D1064" s="249" t="s">
        <v>221</v>
      </c>
      <c r="E1064" s="260" t="s">
        <v>1</v>
      </c>
      <c r="F1064" s="261" t="s">
        <v>562</v>
      </c>
      <c r="G1064" s="259"/>
      <c r="H1064" s="262">
        <v>2</v>
      </c>
      <c r="I1064" s="263"/>
      <c r="J1064" s="259"/>
      <c r="K1064" s="259"/>
      <c r="L1064" s="264"/>
      <c r="M1064" s="265"/>
      <c r="N1064" s="266"/>
      <c r="O1064" s="266"/>
      <c r="P1064" s="266"/>
      <c r="Q1064" s="266"/>
      <c r="R1064" s="266"/>
      <c r="S1064" s="266"/>
      <c r="T1064" s="267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68" t="s">
        <v>221</v>
      </c>
      <c r="AU1064" s="268" t="s">
        <v>84</v>
      </c>
      <c r="AV1064" s="14" t="s">
        <v>84</v>
      </c>
      <c r="AW1064" s="14" t="s">
        <v>31</v>
      </c>
      <c r="AX1064" s="14" t="s">
        <v>74</v>
      </c>
      <c r="AY1064" s="268" t="s">
        <v>211</v>
      </c>
    </row>
    <row r="1065" spans="1:51" s="13" customFormat="1" ht="12">
      <c r="A1065" s="13"/>
      <c r="B1065" s="247"/>
      <c r="C1065" s="248"/>
      <c r="D1065" s="249" t="s">
        <v>221</v>
      </c>
      <c r="E1065" s="250" t="s">
        <v>1</v>
      </c>
      <c r="F1065" s="251" t="s">
        <v>1044</v>
      </c>
      <c r="G1065" s="248"/>
      <c r="H1065" s="250" t="s">
        <v>1</v>
      </c>
      <c r="I1065" s="252"/>
      <c r="J1065" s="248"/>
      <c r="K1065" s="248"/>
      <c r="L1065" s="253"/>
      <c r="M1065" s="254"/>
      <c r="N1065" s="255"/>
      <c r="O1065" s="255"/>
      <c r="P1065" s="255"/>
      <c r="Q1065" s="255"/>
      <c r="R1065" s="255"/>
      <c r="S1065" s="255"/>
      <c r="T1065" s="256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57" t="s">
        <v>221</v>
      </c>
      <c r="AU1065" s="257" t="s">
        <v>84</v>
      </c>
      <c r="AV1065" s="13" t="s">
        <v>82</v>
      </c>
      <c r="AW1065" s="13" t="s">
        <v>31</v>
      </c>
      <c r="AX1065" s="13" t="s">
        <v>74</v>
      </c>
      <c r="AY1065" s="257" t="s">
        <v>211</v>
      </c>
    </row>
    <row r="1066" spans="1:51" s="14" customFormat="1" ht="12">
      <c r="A1066" s="14"/>
      <c r="B1066" s="258"/>
      <c r="C1066" s="259"/>
      <c r="D1066" s="249" t="s">
        <v>221</v>
      </c>
      <c r="E1066" s="260" t="s">
        <v>1</v>
      </c>
      <c r="F1066" s="261" t="s">
        <v>562</v>
      </c>
      <c r="G1066" s="259"/>
      <c r="H1066" s="262">
        <v>2</v>
      </c>
      <c r="I1066" s="263"/>
      <c r="J1066" s="259"/>
      <c r="K1066" s="259"/>
      <c r="L1066" s="264"/>
      <c r="M1066" s="265"/>
      <c r="N1066" s="266"/>
      <c r="O1066" s="266"/>
      <c r="P1066" s="266"/>
      <c r="Q1066" s="266"/>
      <c r="R1066" s="266"/>
      <c r="S1066" s="266"/>
      <c r="T1066" s="267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68" t="s">
        <v>221</v>
      </c>
      <c r="AU1066" s="268" t="s">
        <v>84</v>
      </c>
      <c r="AV1066" s="14" t="s">
        <v>84</v>
      </c>
      <c r="AW1066" s="14" t="s">
        <v>31</v>
      </c>
      <c r="AX1066" s="14" t="s">
        <v>74</v>
      </c>
      <c r="AY1066" s="268" t="s">
        <v>211</v>
      </c>
    </row>
    <row r="1067" spans="1:51" s="15" customFormat="1" ht="12">
      <c r="A1067" s="15"/>
      <c r="B1067" s="269"/>
      <c r="C1067" s="270"/>
      <c r="D1067" s="249" t="s">
        <v>221</v>
      </c>
      <c r="E1067" s="271" t="s">
        <v>1</v>
      </c>
      <c r="F1067" s="272" t="s">
        <v>225</v>
      </c>
      <c r="G1067" s="270"/>
      <c r="H1067" s="273">
        <v>7</v>
      </c>
      <c r="I1067" s="274"/>
      <c r="J1067" s="270"/>
      <c r="K1067" s="270"/>
      <c r="L1067" s="275"/>
      <c r="M1067" s="276"/>
      <c r="N1067" s="277"/>
      <c r="O1067" s="277"/>
      <c r="P1067" s="277"/>
      <c r="Q1067" s="277"/>
      <c r="R1067" s="277"/>
      <c r="S1067" s="277"/>
      <c r="T1067" s="278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T1067" s="279" t="s">
        <v>221</v>
      </c>
      <c r="AU1067" s="279" t="s">
        <v>84</v>
      </c>
      <c r="AV1067" s="15" t="s">
        <v>217</v>
      </c>
      <c r="AW1067" s="15" t="s">
        <v>31</v>
      </c>
      <c r="AX1067" s="15" t="s">
        <v>82</v>
      </c>
      <c r="AY1067" s="279" t="s">
        <v>211</v>
      </c>
    </row>
    <row r="1068" spans="1:65" s="2" customFormat="1" ht="24.15" customHeight="1">
      <c r="A1068" s="38"/>
      <c r="B1068" s="39"/>
      <c r="C1068" s="280" t="s">
        <v>1095</v>
      </c>
      <c r="D1068" s="280" t="s">
        <v>258</v>
      </c>
      <c r="E1068" s="281" t="s">
        <v>1096</v>
      </c>
      <c r="F1068" s="282" t="s">
        <v>1097</v>
      </c>
      <c r="G1068" s="283" t="s">
        <v>274</v>
      </c>
      <c r="H1068" s="284">
        <v>6</v>
      </c>
      <c r="I1068" s="285"/>
      <c r="J1068" s="286">
        <f>ROUND(I1068*H1068,2)</f>
        <v>0</v>
      </c>
      <c r="K1068" s="287"/>
      <c r="L1068" s="288"/>
      <c r="M1068" s="289" t="s">
        <v>1</v>
      </c>
      <c r="N1068" s="290" t="s">
        <v>39</v>
      </c>
      <c r="O1068" s="91"/>
      <c r="P1068" s="238">
        <f>O1068*H1068</f>
        <v>0</v>
      </c>
      <c r="Q1068" s="238">
        <v>0.00185</v>
      </c>
      <c r="R1068" s="238">
        <f>Q1068*H1068</f>
        <v>0.0111</v>
      </c>
      <c r="S1068" s="238">
        <v>0</v>
      </c>
      <c r="T1068" s="239">
        <f>S1068*H1068</f>
        <v>0</v>
      </c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R1068" s="240" t="s">
        <v>468</v>
      </c>
      <c r="AT1068" s="240" t="s">
        <v>258</v>
      </c>
      <c r="AU1068" s="240" t="s">
        <v>84</v>
      </c>
      <c r="AY1068" s="17" t="s">
        <v>211</v>
      </c>
      <c r="BE1068" s="241">
        <f>IF(N1068="základní",J1068,0)</f>
        <v>0</v>
      </c>
      <c r="BF1068" s="241">
        <f>IF(N1068="snížená",J1068,0)</f>
        <v>0</v>
      </c>
      <c r="BG1068" s="241">
        <f>IF(N1068="zákl. přenesená",J1068,0)</f>
        <v>0</v>
      </c>
      <c r="BH1068" s="241">
        <f>IF(N1068="sníž. přenesená",J1068,0)</f>
        <v>0</v>
      </c>
      <c r="BI1068" s="241">
        <f>IF(N1068="nulová",J1068,0)</f>
        <v>0</v>
      </c>
      <c r="BJ1068" s="17" t="s">
        <v>82</v>
      </c>
      <c r="BK1068" s="241">
        <f>ROUND(I1068*H1068,2)</f>
        <v>0</v>
      </c>
      <c r="BL1068" s="17" t="s">
        <v>310</v>
      </c>
      <c r="BM1068" s="240" t="s">
        <v>1098</v>
      </c>
    </row>
    <row r="1069" spans="1:51" s="13" customFormat="1" ht="12">
      <c r="A1069" s="13"/>
      <c r="B1069" s="247"/>
      <c r="C1069" s="248"/>
      <c r="D1069" s="249" t="s">
        <v>221</v>
      </c>
      <c r="E1069" s="250" t="s">
        <v>1</v>
      </c>
      <c r="F1069" s="251" t="s">
        <v>223</v>
      </c>
      <c r="G1069" s="248"/>
      <c r="H1069" s="250" t="s">
        <v>1</v>
      </c>
      <c r="I1069" s="252"/>
      <c r="J1069" s="248"/>
      <c r="K1069" s="248"/>
      <c r="L1069" s="253"/>
      <c r="M1069" s="254"/>
      <c r="N1069" s="255"/>
      <c r="O1069" s="255"/>
      <c r="P1069" s="255"/>
      <c r="Q1069" s="255"/>
      <c r="R1069" s="255"/>
      <c r="S1069" s="255"/>
      <c r="T1069" s="256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57" t="s">
        <v>221</v>
      </c>
      <c r="AU1069" s="257" t="s">
        <v>84</v>
      </c>
      <c r="AV1069" s="13" t="s">
        <v>82</v>
      </c>
      <c r="AW1069" s="13" t="s">
        <v>31</v>
      </c>
      <c r="AX1069" s="13" t="s">
        <v>74</v>
      </c>
      <c r="AY1069" s="257" t="s">
        <v>211</v>
      </c>
    </row>
    <row r="1070" spans="1:51" s="14" customFormat="1" ht="12">
      <c r="A1070" s="14"/>
      <c r="B1070" s="258"/>
      <c r="C1070" s="259"/>
      <c r="D1070" s="249" t="s">
        <v>221</v>
      </c>
      <c r="E1070" s="260" t="s">
        <v>1</v>
      </c>
      <c r="F1070" s="261" t="s">
        <v>562</v>
      </c>
      <c r="G1070" s="259"/>
      <c r="H1070" s="262">
        <v>2</v>
      </c>
      <c r="I1070" s="263"/>
      <c r="J1070" s="259"/>
      <c r="K1070" s="259"/>
      <c r="L1070" s="264"/>
      <c r="M1070" s="265"/>
      <c r="N1070" s="266"/>
      <c r="O1070" s="266"/>
      <c r="P1070" s="266"/>
      <c r="Q1070" s="266"/>
      <c r="R1070" s="266"/>
      <c r="S1070" s="266"/>
      <c r="T1070" s="267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68" t="s">
        <v>221</v>
      </c>
      <c r="AU1070" s="268" t="s">
        <v>84</v>
      </c>
      <c r="AV1070" s="14" t="s">
        <v>84</v>
      </c>
      <c r="AW1070" s="14" t="s">
        <v>31</v>
      </c>
      <c r="AX1070" s="14" t="s">
        <v>74</v>
      </c>
      <c r="AY1070" s="268" t="s">
        <v>211</v>
      </c>
    </row>
    <row r="1071" spans="1:51" s="13" customFormat="1" ht="12">
      <c r="A1071" s="13"/>
      <c r="B1071" s="247"/>
      <c r="C1071" s="248"/>
      <c r="D1071" s="249" t="s">
        <v>221</v>
      </c>
      <c r="E1071" s="250" t="s">
        <v>1</v>
      </c>
      <c r="F1071" s="251" t="s">
        <v>1042</v>
      </c>
      <c r="G1071" s="248"/>
      <c r="H1071" s="250" t="s">
        <v>1</v>
      </c>
      <c r="I1071" s="252"/>
      <c r="J1071" s="248"/>
      <c r="K1071" s="248"/>
      <c r="L1071" s="253"/>
      <c r="M1071" s="254"/>
      <c r="N1071" s="255"/>
      <c r="O1071" s="255"/>
      <c r="P1071" s="255"/>
      <c r="Q1071" s="255"/>
      <c r="R1071" s="255"/>
      <c r="S1071" s="255"/>
      <c r="T1071" s="256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57" t="s">
        <v>221</v>
      </c>
      <c r="AU1071" s="257" t="s">
        <v>84</v>
      </c>
      <c r="AV1071" s="13" t="s">
        <v>82</v>
      </c>
      <c r="AW1071" s="13" t="s">
        <v>31</v>
      </c>
      <c r="AX1071" s="13" t="s">
        <v>74</v>
      </c>
      <c r="AY1071" s="257" t="s">
        <v>211</v>
      </c>
    </row>
    <row r="1072" spans="1:51" s="14" customFormat="1" ht="12">
      <c r="A1072" s="14"/>
      <c r="B1072" s="258"/>
      <c r="C1072" s="259"/>
      <c r="D1072" s="249" t="s">
        <v>221</v>
      </c>
      <c r="E1072" s="260" t="s">
        <v>1</v>
      </c>
      <c r="F1072" s="261" t="s">
        <v>562</v>
      </c>
      <c r="G1072" s="259"/>
      <c r="H1072" s="262">
        <v>2</v>
      </c>
      <c r="I1072" s="263"/>
      <c r="J1072" s="259"/>
      <c r="K1072" s="259"/>
      <c r="L1072" s="264"/>
      <c r="M1072" s="265"/>
      <c r="N1072" s="266"/>
      <c r="O1072" s="266"/>
      <c r="P1072" s="266"/>
      <c r="Q1072" s="266"/>
      <c r="R1072" s="266"/>
      <c r="S1072" s="266"/>
      <c r="T1072" s="267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68" t="s">
        <v>221</v>
      </c>
      <c r="AU1072" s="268" t="s">
        <v>84</v>
      </c>
      <c r="AV1072" s="14" t="s">
        <v>84</v>
      </c>
      <c r="AW1072" s="14" t="s">
        <v>31</v>
      </c>
      <c r="AX1072" s="14" t="s">
        <v>74</v>
      </c>
      <c r="AY1072" s="268" t="s">
        <v>211</v>
      </c>
    </row>
    <row r="1073" spans="1:51" s="13" customFormat="1" ht="12">
      <c r="A1073" s="13"/>
      <c r="B1073" s="247"/>
      <c r="C1073" s="248"/>
      <c r="D1073" s="249" t="s">
        <v>221</v>
      </c>
      <c r="E1073" s="250" t="s">
        <v>1</v>
      </c>
      <c r="F1073" s="251" t="s">
        <v>1044</v>
      </c>
      <c r="G1073" s="248"/>
      <c r="H1073" s="250" t="s">
        <v>1</v>
      </c>
      <c r="I1073" s="252"/>
      <c r="J1073" s="248"/>
      <c r="K1073" s="248"/>
      <c r="L1073" s="253"/>
      <c r="M1073" s="254"/>
      <c r="N1073" s="255"/>
      <c r="O1073" s="255"/>
      <c r="P1073" s="255"/>
      <c r="Q1073" s="255"/>
      <c r="R1073" s="255"/>
      <c r="S1073" s="255"/>
      <c r="T1073" s="256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57" t="s">
        <v>221</v>
      </c>
      <c r="AU1073" s="257" t="s">
        <v>84</v>
      </c>
      <c r="AV1073" s="13" t="s">
        <v>82</v>
      </c>
      <c r="AW1073" s="13" t="s">
        <v>31</v>
      </c>
      <c r="AX1073" s="13" t="s">
        <v>74</v>
      </c>
      <c r="AY1073" s="257" t="s">
        <v>211</v>
      </c>
    </row>
    <row r="1074" spans="1:51" s="14" customFormat="1" ht="12">
      <c r="A1074" s="14"/>
      <c r="B1074" s="258"/>
      <c r="C1074" s="259"/>
      <c r="D1074" s="249" t="s">
        <v>221</v>
      </c>
      <c r="E1074" s="260" t="s">
        <v>1</v>
      </c>
      <c r="F1074" s="261" t="s">
        <v>562</v>
      </c>
      <c r="G1074" s="259"/>
      <c r="H1074" s="262">
        <v>2</v>
      </c>
      <c r="I1074" s="263"/>
      <c r="J1074" s="259"/>
      <c r="K1074" s="259"/>
      <c r="L1074" s="264"/>
      <c r="M1074" s="265"/>
      <c r="N1074" s="266"/>
      <c r="O1074" s="266"/>
      <c r="P1074" s="266"/>
      <c r="Q1074" s="266"/>
      <c r="R1074" s="266"/>
      <c r="S1074" s="266"/>
      <c r="T1074" s="267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68" t="s">
        <v>221</v>
      </c>
      <c r="AU1074" s="268" t="s">
        <v>84</v>
      </c>
      <c r="AV1074" s="14" t="s">
        <v>84</v>
      </c>
      <c r="AW1074" s="14" t="s">
        <v>31</v>
      </c>
      <c r="AX1074" s="14" t="s">
        <v>74</v>
      </c>
      <c r="AY1074" s="268" t="s">
        <v>211</v>
      </c>
    </row>
    <row r="1075" spans="1:51" s="15" customFormat="1" ht="12">
      <c r="A1075" s="15"/>
      <c r="B1075" s="269"/>
      <c r="C1075" s="270"/>
      <c r="D1075" s="249" t="s">
        <v>221</v>
      </c>
      <c r="E1075" s="271" t="s">
        <v>1</v>
      </c>
      <c r="F1075" s="272" t="s">
        <v>225</v>
      </c>
      <c r="G1075" s="270"/>
      <c r="H1075" s="273">
        <v>6</v>
      </c>
      <c r="I1075" s="274"/>
      <c r="J1075" s="270"/>
      <c r="K1075" s="270"/>
      <c r="L1075" s="275"/>
      <c r="M1075" s="276"/>
      <c r="N1075" s="277"/>
      <c r="O1075" s="277"/>
      <c r="P1075" s="277"/>
      <c r="Q1075" s="277"/>
      <c r="R1075" s="277"/>
      <c r="S1075" s="277"/>
      <c r="T1075" s="278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T1075" s="279" t="s">
        <v>221</v>
      </c>
      <c r="AU1075" s="279" t="s">
        <v>84</v>
      </c>
      <c r="AV1075" s="15" t="s">
        <v>217</v>
      </c>
      <c r="AW1075" s="15" t="s">
        <v>31</v>
      </c>
      <c r="AX1075" s="15" t="s">
        <v>82</v>
      </c>
      <c r="AY1075" s="279" t="s">
        <v>211</v>
      </c>
    </row>
    <row r="1076" spans="1:65" s="2" customFormat="1" ht="24.15" customHeight="1">
      <c r="A1076" s="38"/>
      <c r="B1076" s="39"/>
      <c r="C1076" s="280" t="s">
        <v>1099</v>
      </c>
      <c r="D1076" s="280" t="s">
        <v>258</v>
      </c>
      <c r="E1076" s="281" t="s">
        <v>1100</v>
      </c>
      <c r="F1076" s="282" t="s">
        <v>1101</v>
      </c>
      <c r="G1076" s="283" t="s">
        <v>274</v>
      </c>
      <c r="H1076" s="284">
        <v>1</v>
      </c>
      <c r="I1076" s="285"/>
      <c r="J1076" s="286">
        <f>ROUND(I1076*H1076,2)</f>
        <v>0</v>
      </c>
      <c r="K1076" s="287"/>
      <c r="L1076" s="288"/>
      <c r="M1076" s="289" t="s">
        <v>1</v>
      </c>
      <c r="N1076" s="290" t="s">
        <v>39</v>
      </c>
      <c r="O1076" s="91"/>
      <c r="P1076" s="238">
        <f>O1076*H1076</f>
        <v>0</v>
      </c>
      <c r="Q1076" s="238">
        <v>0.00208</v>
      </c>
      <c r="R1076" s="238">
        <f>Q1076*H1076</f>
        <v>0.00208</v>
      </c>
      <c r="S1076" s="238">
        <v>0</v>
      </c>
      <c r="T1076" s="239">
        <f>S1076*H1076</f>
        <v>0</v>
      </c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R1076" s="240" t="s">
        <v>468</v>
      </c>
      <c r="AT1076" s="240" t="s">
        <v>258</v>
      </c>
      <c r="AU1076" s="240" t="s">
        <v>84</v>
      </c>
      <c r="AY1076" s="17" t="s">
        <v>211</v>
      </c>
      <c r="BE1076" s="241">
        <f>IF(N1076="základní",J1076,0)</f>
        <v>0</v>
      </c>
      <c r="BF1076" s="241">
        <f>IF(N1076="snížená",J1076,0)</f>
        <v>0</v>
      </c>
      <c r="BG1076" s="241">
        <f>IF(N1076="zákl. přenesená",J1076,0)</f>
        <v>0</v>
      </c>
      <c r="BH1076" s="241">
        <f>IF(N1076="sníž. přenesená",J1076,0)</f>
        <v>0</v>
      </c>
      <c r="BI1076" s="241">
        <f>IF(N1076="nulová",J1076,0)</f>
        <v>0</v>
      </c>
      <c r="BJ1076" s="17" t="s">
        <v>82</v>
      </c>
      <c r="BK1076" s="241">
        <f>ROUND(I1076*H1076,2)</f>
        <v>0</v>
      </c>
      <c r="BL1076" s="17" t="s">
        <v>310</v>
      </c>
      <c r="BM1076" s="240" t="s">
        <v>1102</v>
      </c>
    </row>
    <row r="1077" spans="1:51" s="13" customFormat="1" ht="12">
      <c r="A1077" s="13"/>
      <c r="B1077" s="247"/>
      <c r="C1077" s="248"/>
      <c r="D1077" s="249" t="s">
        <v>221</v>
      </c>
      <c r="E1077" s="250" t="s">
        <v>1</v>
      </c>
      <c r="F1077" s="251" t="s">
        <v>223</v>
      </c>
      <c r="G1077" s="248"/>
      <c r="H1077" s="250" t="s">
        <v>1</v>
      </c>
      <c r="I1077" s="252"/>
      <c r="J1077" s="248"/>
      <c r="K1077" s="248"/>
      <c r="L1077" s="253"/>
      <c r="M1077" s="254"/>
      <c r="N1077" s="255"/>
      <c r="O1077" s="255"/>
      <c r="P1077" s="255"/>
      <c r="Q1077" s="255"/>
      <c r="R1077" s="255"/>
      <c r="S1077" s="255"/>
      <c r="T1077" s="256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57" t="s">
        <v>221</v>
      </c>
      <c r="AU1077" s="257" t="s">
        <v>84</v>
      </c>
      <c r="AV1077" s="13" t="s">
        <v>82</v>
      </c>
      <c r="AW1077" s="13" t="s">
        <v>31</v>
      </c>
      <c r="AX1077" s="13" t="s">
        <v>74</v>
      </c>
      <c r="AY1077" s="257" t="s">
        <v>211</v>
      </c>
    </row>
    <row r="1078" spans="1:51" s="14" customFormat="1" ht="12">
      <c r="A1078" s="14"/>
      <c r="B1078" s="258"/>
      <c r="C1078" s="259"/>
      <c r="D1078" s="249" t="s">
        <v>221</v>
      </c>
      <c r="E1078" s="260" t="s">
        <v>1</v>
      </c>
      <c r="F1078" s="261" t="s">
        <v>1057</v>
      </c>
      <c r="G1078" s="259"/>
      <c r="H1078" s="262">
        <v>1</v>
      </c>
      <c r="I1078" s="263"/>
      <c r="J1078" s="259"/>
      <c r="K1078" s="259"/>
      <c r="L1078" s="264"/>
      <c r="M1078" s="265"/>
      <c r="N1078" s="266"/>
      <c r="O1078" s="266"/>
      <c r="P1078" s="266"/>
      <c r="Q1078" s="266"/>
      <c r="R1078" s="266"/>
      <c r="S1078" s="266"/>
      <c r="T1078" s="267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68" t="s">
        <v>221</v>
      </c>
      <c r="AU1078" s="268" t="s">
        <v>84</v>
      </c>
      <c r="AV1078" s="14" t="s">
        <v>84</v>
      </c>
      <c r="AW1078" s="14" t="s">
        <v>31</v>
      </c>
      <c r="AX1078" s="14" t="s">
        <v>74</v>
      </c>
      <c r="AY1078" s="268" t="s">
        <v>211</v>
      </c>
    </row>
    <row r="1079" spans="1:51" s="15" customFormat="1" ht="12">
      <c r="A1079" s="15"/>
      <c r="B1079" s="269"/>
      <c r="C1079" s="270"/>
      <c r="D1079" s="249" t="s">
        <v>221</v>
      </c>
      <c r="E1079" s="271" t="s">
        <v>1</v>
      </c>
      <c r="F1079" s="272" t="s">
        <v>225</v>
      </c>
      <c r="G1079" s="270"/>
      <c r="H1079" s="273">
        <v>1</v>
      </c>
      <c r="I1079" s="274"/>
      <c r="J1079" s="270"/>
      <c r="K1079" s="270"/>
      <c r="L1079" s="275"/>
      <c r="M1079" s="276"/>
      <c r="N1079" s="277"/>
      <c r="O1079" s="277"/>
      <c r="P1079" s="277"/>
      <c r="Q1079" s="277"/>
      <c r="R1079" s="277"/>
      <c r="S1079" s="277"/>
      <c r="T1079" s="278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T1079" s="279" t="s">
        <v>221</v>
      </c>
      <c r="AU1079" s="279" t="s">
        <v>84</v>
      </c>
      <c r="AV1079" s="15" t="s">
        <v>217</v>
      </c>
      <c r="AW1079" s="15" t="s">
        <v>31</v>
      </c>
      <c r="AX1079" s="15" t="s">
        <v>82</v>
      </c>
      <c r="AY1079" s="279" t="s">
        <v>211</v>
      </c>
    </row>
    <row r="1080" spans="1:65" s="2" customFormat="1" ht="16.5" customHeight="1">
      <c r="A1080" s="38"/>
      <c r="B1080" s="39"/>
      <c r="C1080" s="228" t="s">
        <v>1103</v>
      </c>
      <c r="D1080" s="228" t="s">
        <v>213</v>
      </c>
      <c r="E1080" s="229" t="s">
        <v>1104</v>
      </c>
      <c r="F1080" s="230" t="s">
        <v>1105</v>
      </c>
      <c r="G1080" s="231" t="s">
        <v>1106</v>
      </c>
      <c r="H1080" s="232">
        <v>4</v>
      </c>
      <c r="I1080" s="233"/>
      <c r="J1080" s="234">
        <f>ROUND(I1080*H1080,2)</f>
        <v>0</v>
      </c>
      <c r="K1080" s="235"/>
      <c r="L1080" s="44"/>
      <c r="M1080" s="236" t="s">
        <v>1</v>
      </c>
      <c r="N1080" s="237" t="s">
        <v>39</v>
      </c>
      <c r="O1080" s="91"/>
      <c r="P1080" s="238">
        <f>O1080*H1080</f>
        <v>0</v>
      </c>
      <c r="Q1080" s="238">
        <v>0</v>
      </c>
      <c r="R1080" s="238">
        <f>Q1080*H1080</f>
        <v>0</v>
      </c>
      <c r="S1080" s="238">
        <v>0</v>
      </c>
      <c r="T1080" s="239">
        <f>S1080*H1080</f>
        <v>0</v>
      </c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R1080" s="240" t="s">
        <v>310</v>
      </c>
      <c r="AT1080" s="240" t="s">
        <v>213</v>
      </c>
      <c r="AU1080" s="240" t="s">
        <v>84</v>
      </c>
      <c r="AY1080" s="17" t="s">
        <v>211</v>
      </c>
      <c r="BE1080" s="241">
        <f>IF(N1080="základní",J1080,0)</f>
        <v>0</v>
      </c>
      <c r="BF1080" s="241">
        <f>IF(N1080="snížená",J1080,0)</f>
        <v>0</v>
      </c>
      <c r="BG1080" s="241">
        <f>IF(N1080="zákl. přenesená",J1080,0)</f>
        <v>0</v>
      </c>
      <c r="BH1080" s="241">
        <f>IF(N1080="sníž. přenesená",J1080,0)</f>
        <v>0</v>
      </c>
      <c r="BI1080" s="241">
        <f>IF(N1080="nulová",J1080,0)</f>
        <v>0</v>
      </c>
      <c r="BJ1080" s="17" t="s">
        <v>82</v>
      </c>
      <c r="BK1080" s="241">
        <f>ROUND(I1080*H1080,2)</f>
        <v>0</v>
      </c>
      <c r="BL1080" s="17" t="s">
        <v>310</v>
      </c>
      <c r="BM1080" s="240" t="s">
        <v>1107</v>
      </c>
    </row>
    <row r="1081" spans="1:51" s="14" customFormat="1" ht="12">
      <c r="A1081" s="14"/>
      <c r="B1081" s="258"/>
      <c r="C1081" s="259"/>
      <c r="D1081" s="249" t="s">
        <v>221</v>
      </c>
      <c r="E1081" s="260" t="s">
        <v>1</v>
      </c>
      <c r="F1081" s="261" t="s">
        <v>904</v>
      </c>
      <c r="G1081" s="259"/>
      <c r="H1081" s="262">
        <v>4</v>
      </c>
      <c r="I1081" s="263"/>
      <c r="J1081" s="259"/>
      <c r="K1081" s="259"/>
      <c r="L1081" s="264"/>
      <c r="M1081" s="265"/>
      <c r="N1081" s="266"/>
      <c r="O1081" s="266"/>
      <c r="P1081" s="266"/>
      <c r="Q1081" s="266"/>
      <c r="R1081" s="266"/>
      <c r="S1081" s="266"/>
      <c r="T1081" s="267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68" t="s">
        <v>221</v>
      </c>
      <c r="AU1081" s="268" t="s">
        <v>84</v>
      </c>
      <c r="AV1081" s="14" t="s">
        <v>84</v>
      </c>
      <c r="AW1081" s="14" t="s">
        <v>31</v>
      </c>
      <c r="AX1081" s="14" t="s">
        <v>74</v>
      </c>
      <c r="AY1081" s="268" t="s">
        <v>211</v>
      </c>
    </row>
    <row r="1082" spans="1:51" s="15" customFormat="1" ht="12">
      <c r="A1082" s="15"/>
      <c r="B1082" s="269"/>
      <c r="C1082" s="270"/>
      <c r="D1082" s="249" t="s">
        <v>221</v>
      </c>
      <c r="E1082" s="271" t="s">
        <v>1</v>
      </c>
      <c r="F1082" s="272" t="s">
        <v>225</v>
      </c>
      <c r="G1082" s="270"/>
      <c r="H1082" s="273">
        <v>4</v>
      </c>
      <c r="I1082" s="274"/>
      <c r="J1082" s="270"/>
      <c r="K1082" s="270"/>
      <c r="L1082" s="275"/>
      <c r="M1082" s="276"/>
      <c r="N1082" s="277"/>
      <c r="O1082" s="277"/>
      <c r="P1082" s="277"/>
      <c r="Q1082" s="277"/>
      <c r="R1082" s="277"/>
      <c r="S1082" s="277"/>
      <c r="T1082" s="278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T1082" s="279" t="s">
        <v>221</v>
      </c>
      <c r="AU1082" s="279" t="s">
        <v>84</v>
      </c>
      <c r="AV1082" s="15" t="s">
        <v>217</v>
      </c>
      <c r="AW1082" s="15" t="s">
        <v>31</v>
      </c>
      <c r="AX1082" s="15" t="s">
        <v>82</v>
      </c>
      <c r="AY1082" s="279" t="s">
        <v>211</v>
      </c>
    </row>
    <row r="1083" spans="1:65" s="2" customFormat="1" ht="16.5" customHeight="1">
      <c r="A1083" s="38"/>
      <c r="B1083" s="39"/>
      <c r="C1083" s="228" t="s">
        <v>1108</v>
      </c>
      <c r="D1083" s="228" t="s">
        <v>213</v>
      </c>
      <c r="E1083" s="229" t="s">
        <v>1109</v>
      </c>
      <c r="F1083" s="230" t="s">
        <v>1110</v>
      </c>
      <c r="G1083" s="231" t="s">
        <v>274</v>
      </c>
      <c r="H1083" s="232">
        <v>1</v>
      </c>
      <c r="I1083" s="233"/>
      <c r="J1083" s="234">
        <f>ROUND(I1083*H1083,2)</f>
        <v>0</v>
      </c>
      <c r="K1083" s="235"/>
      <c r="L1083" s="44"/>
      <c r="M1083" s="236" t="s">
        <v>1</v>
      </c>
      <c r="N1083" s="237" t="s">
        <v>39</v>
      </c>
      <c r="O1083" s="91"/>
      <c r="P1083" s="238">
        <f>O1083*H1083</f>
        <v>0</v>
      </c>
      <c r="Q1083" s="238">
        <v>0</v>
      </c>
      <c r="R1083" s="238">
        <f>Q1083*H1083</f>
        <v>0</v>
      </c>
      <c r="S1083" s="238">
        <v>0</v>
      </c>
      <c r="T1083" s="239">
        <f>S1083*H1083</f>
        <v>0</v>
      </c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R1083" s="240" t="s">
        <v>310</v>
      </c>
      <c r="AT1083" s="240" t="s">
        <v>213</v>
      </c>
      <c r="AU1083" s="240" t="s">
        <v>84</v>
      </c>
      <c r="AY1083" s="17" t="s">
        <v>211</v>
      </c>
      <c r="BE1083" s="241">
        <f>IF(N1083="základní",J1083,0)</f>
        <v>0</v>
      </c>
      <c r="BF1083" s="241">
        <f>IF(N1083="snížená",J1083,0)</f>
        <v>0</v>
      </c>
      <c r="BG1083" s="241">
        <f>IF(N1083="zákl. přenesená",J1083,0)</f>
        <v>0</v>
      </c>
      <c r="BH1083" s="241">
        <f>IF(N1083="sníž. přenesená",J1083,0)</f>
        <v>0</v>
      </c>
      <c r="BI1083" s="241">
        <f>IF(N1083="nulová",J1083,0)</f>
        <v>0</v>
      </c>
      <c r="BJ1083" s="17" t="s">
        <v>82</v>
      </c>
      <c r="BK1083" s="241">
        <f>ROUND(I1083*H1083,2)</f>
        <v>0</v>
      </c>
      <c r="BL1083" s="17" t="s">
        <v>310</v>
      </c>
      <c r="BM1083" s="240" t="s">
        <v>1111</v>
      </c>
    </row>
    <row r="1084" spans="1:51" s="13" customFormat="1" ht="12">
      <c r="A1084" s="13"/>
      <c r="B1084" s="247"/>
      <c r="C1084" s="248"/>
      <c r="D1084" s="249" t="s">
        <v>221</v>
      </c>
      <c r="E1084" s="250" t="s">
        <v>1</v>
      </c>
      <c r="F1084" s="251" t="s">
        <v>223</v>
      </c>
      <c r="G1084" s="248"/>
      <c r="H1084" s="250" t="s">
        <v>1</v>
      </c>
      <c r="I1084" s="252"/>
      <c r="J1084" s="248"/>
      <c r="K1084" s="248"/>
      <c r="L1084" s="253"/>
      <c r="M1084" s="254"/>
      <c r="N1084" s="255"/>
      <c r="O1084" s="255"/>
      <c r="P1084" s="255"/>
      <c r="Q1084" s="255"/>
      <c r="R1084" s="255"/>
      <c r="S1084" s="255"/>
      <c r="T1084" s="256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57" t="s">
        <v>221</v>
      </c>
      <c r="AU1084" s="257" t="s">
        <v>84</v>
      </c>
      <c r="AV1084" s="13" t="s">
        <v>82</v>
      </c>
      <c r="AW1084" s="13" t="s">
        <v>31</v>
      </c>
      <c r="AX1084" s="13" t="s">
        <v>74</v>
      </c>
      <c r="AY1084" s="257" t="s">
        <v>211</v>
      </c>
    </row>
    <row r="1085" spans="1:51" s="14" customFormat="1" ht="12">
      <c r="A1085" s="14"/>
      <c r="B1085" s="258"/>
      <c r="C1085" s="259"/>
      <c r="D1085" s="249" t="s">
        <v>221</v>
      </c>
      <c r="E1085" s="260" t="s">
        <v>1</v>
      </c>
      <c r="F1085" s="261" t="s">
        <v>1112</v>
      </c>
      <c r="G1085" s="259"/>
      <c r="H1085" s="262">
        <v>1</v>
      </c>
      <c r="I1085" s="263"/>
      <c r="J1085" s="259"/>
      <c r="K1085" s="259"/>
      <c r="L1085" s="264"/>
      <c r="M1085" s="265"/>
      <c r="N1085" s="266"/>
      <c r="O1085" s="266"/>
      <c r="P1085" s="266"/>
      <c r="Q1085" s="266"/>
      <c r="R1085" s="266"/>
      <c r="S1085" s="266"/>
      <c r="T1085" s="267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68" t="s">
        <v>221</v>
      </c>
      <c r="AU1085" s="268" t="s">
        <v>84</v>
      </c>
      <c r="AV1085" s="14" t="s">
        <v>84</v>
      </c>
      <c r="AW1085" s="14" t="s">
        <v>31</v>
      </c>
      <c r="AX1085" s="14" t="s">
        <v>74</v>
      </c>
      <c r="AY1085" s="268" t="s">
        <v>211</v>
      </c>
    </row>
    <row r="1086" spans="1:51" s="15" customFormat="1" ht="12">
      <c r="A1086" s="15"/>
      <c r="B1086" s="269"/>
      <c r="C1086" s="270"/>
      <c r="D1086" s="249" t="s">
        <v>221</v>
      </c>
      <c r="E1086" s="271" t="s">
        <v>1</v>
      </c>
      <c r="F1086" s="272" t="s">
        <v>225</v>
      </c>
      <c r="G1086" s="270"/>
      <c r="H1086" s="273">
        <v>1</v>
      </c>
      <c r="I1086" s="274"/>
      <c r="J1086" s="270"/>
      <c r="K1086" s="270"/>
      <c r="L1086" s="275"/>
      <c r="M1086" s="276"/>
      <c r="N1086" s="277"/>
      <c r="O1086" s="277"/>
      <c r="P1086" s="277"/>
      <c r="Q1086" s="277"/>
      <c r="R1086" s="277"/>
      <c r="S1086" s="277"/>
      <c r="T1086" s="278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T1086" s="279" t="s">
        <v>221</v>
      </c>
      <c r="AU1086" s="279" t="s">
        <v>84</v>
      </c>
      <c r="AV1086" s="15" t="s">
        <v>217</v>
      </c>
      <c r="AW1086" s="15" t="s">
        <v>31</v>
      </c>
      <c r="AX1086" s="15" t="s">
        <v>82</v>
      </c>
      <c r="AY1086" s="279" t="s">
        <v>211</v>
      </c>
    </row>
    <row r="1087" spans="1:65" s="2" customFormat="1" ht="24.15" customHeight="1">
      <c r="A1087" s="38"/>
      <c r="B1087" s="39"/>
      <c r="C1087" s="228" t="s">
        <v>1113</v>
      </c>
      <c r="D1087" s="228" t="s">
        <v>213</v>
      </c>
      <c r="E1087" s="229" t="s">
        <v>1114</v>
      </c>
      <c r="F1087" s="230" t="s">
        <v>1115</v>
      </c>
      <c r="G1087" s="231" t="s">
        <v>274</v>
      </c>
      <c r="H1087" s="232">
        <v>1</v>
      </c>
      <c r="I1087" s="233"/>
      <c r="J1087" s="234">
        <f>ROUND(I1087*H1087,2)</f>
        <v>0</v>
      </c>
      <c r="K1087" s="235"/>
      <c r="L1087" s="44"/>
      <c r="M1087" s="236" t="s">
        <v>1</v>
      </c>
      <c r="N1087" s="237" t="s">
        <v>39</v>
      </c>
      <c r="O1087" s="91"/>
      <c r="P1087" s="238">
        <f>O1087*H1087</f>
        <v>0</v>
      </c>
      <c r="Q1087" s="238">
        <v>0</v>
      </c>
      <c r="R1087" s="238">
        <f>Q1087*H1087</f>
        <v>0</v>
      </c>
      <c r="S1087" s="238">
        <v>0</v>
      </c>
      <c r="T1087" s="239">
        <f>S1087*H1087</f>
        <v>0</v>
      </c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R1087" s="240" t="s">
        <v>310</v>
      </c>
      <c r="AT1087" s="240" t="s">
        <v>213</v>
      </c>
      <c r="AU1087" s="240" t="s">
        <v>84</v>
      </c>
      <c r="AY1087" s="17" t="s">
        <v>211</v>
      </c>
      <c r="BE1087" s="241">
        <f>IF(N1087="základní",J1087,0)</f>
        <v>0</v>
      </c>
      <c r="BF1087" s="241">
        <f>IF(N1087="snížená",J1087,0)</f>
        <v>0</v>
      </c>
      <c r="BG1087" s="241">
        <f>IF(N1087="zákl. přenesená",J1087,0)</f>
        <v>0</v>
      </c>
      <c r="BH1087" s="241">
        <f>IF(N1087="sníž. přenesená",J1087,0)</f>
        <v>0</v>
      </c>
      <c r="BI1087" s="241">
        <f>IF(N1087="nulová",J1087,0)</f>
        <v>0</v>
      </c>
      <c r="BJ1087" s="17" t="s">
        <v>82</v>
      </c>
      <c r="BK1087" s="241">
        <f>ROUND(I1087*H1087,2)</f>
        <v>0</v>
      </c>
      <c r="BL1087" s="17" t="s">
        <v>310</v>
      </c>
      <c r="BM1087" s="240" t="s">
        <v>1116</v>
      </c>
    </row>
    <row r="1088" spans="1:51" s="14" customFormat="1" ht="12">
      <c r="A1088" s="14"/>
      <c r="B1088" s="258"/>
      <c r="C1088" s="259"/>
      <c r="D1088" s="249" t="s">
        <v>221</v>
      </c>
      <c r="E1088" s="260" t="s">
        <v>1</v>
      </c>
      <c r="F1088" s="261" t="s">
        <v>909</v>
      </c>
      <c r="G1088" s="259"/>
      <c r="H1088" s="262">
        <v>1</v>
      </c>
      <c r="I1088" s="263"/>
      <c r="J1088" s="259"/>
      <c r="K1088" s="259"/>
      <c r="L1088" s="264"/>
      <c r="M1088" s="265"/>
      <c r="N1088" s="266"/>
      <c r="O1088" s="266"/>
      <c r="P1088" s="266"/>
      <c r="Q1088" s="266"/>
      <c r="R1088" s="266"/>
      <c r="S1088" s="266"/>
      <c r="T1088" s="267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68" t="s">
        <v>221</v>
      </c>
      <c r="AU1088" s="268" t="s">
        <v>84</v>
      </c>
      <c r="AV1088" s="14" t="s">
        <v>84</v>
      </c>
      <c r="AW1088" s="14" t="s">
        <v>31</v>
      </c>
      <c r="AX1088" s="14" t="s">
        <v>74</v>
      </c>
      <c r="AY1088" s="268" t="s">
        <v>211</v>
      </c>
    </row>
    <row r="1089" spans="1:51" s="15" customFormat="1" ht="12">
      <c r="A1089" s="15"/>
      <c r="B1089" s="269"/>
      <c r="C1089" s="270"/>
      <c r="D1089" s="249" t="s">
        <v>221</v>
      </c>
      <c r="E1089" s="271" t="s">
        <v>1</v>
      </c>
      <c r="F1089" s="272" t="s">
        <v>225</v>
      </c>
      <c r="G1089" s="270"/>
      <c r="H1089" s="273">
        <v>1</v>
      </c>
      <c r="I1089" s="274"/>
      <c r="J1089" s="270"/>
      <c r="K1089" s="270"/>
      <c r="L1089" s="275"/>
      <c r="M1089" s="276"/>
      <c r="N1089" s="277"/>
      <c r="O1089" s="277"/>
      <c r="P1089" s="277"/>
      <c r="Q1089" s="277"/>
      <c r="R1089" s="277"/>
      <c r="S1089" s="277"/>
      <c r="T1089" s="278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T1089" s="279" t="s">
        <v>221</v>
      </c>
      <c r="AU1089" s="279" t="s">
        <v>84</v>
      </c>
      <c r="AV1089" s="15" t="s">
        <v>217</v>
      </c>
      <c r="AW1089" s="15" t="s">
        <v>31</v>
      </c>
      <c r="AX1089" s="15" t="s">
        <v>82</v>
      </c>
      <c r="AY1089" s="279" t="s">
        <v>211</v>
      </c>
    </row>
    <row r="1090" spans="1:65" s="2" customFormat="1" ht="24.15" customHeight="1">
      <c r="A1090" s="38"/>
      <c r="B1090" s="39"/>
      <c r="C1090" s="228" t="s">
        <v>1117</v>
      </c>
      <c r="D1090" s="228" t="s">
        <v>213</v>
      </c>
      <c r="E1090" s="229" t="s">
        <v>1118</v>
      </c>
      <c r="F1090" s="230" t="s">
        <v>1119</v>
      </c>
      <c r="G1090" s="231" t="s">
        <v>274</v>
      </c>
      <c r="H1090" s="232">
        <v>1</v>
      </c>
      <c r="I1090" s="233"/>
      <c r="J1090" s="234">
        <f>ROUND(I1090*H1090,2)</f>
        <v>0</v>
      </c>
      <c r="K1090" s="235"/>
      <c r="L1090" s="44"/>
      <c r="M1090" s="236" t="s">
        <v>1</v>
      </c>
      <c r="N1090" s="237" t="s">
        <v>39</v>
      </c>
      <c r="O1090" s="91"/>
      <c r="P1090" s="238">
        <f>O1090*H1090</f>
        <v>0</v>
      </c>
      <c r="Q1090" s="238">
        <v>0</v>
      </c>
      <c r="R1090" s="238">
        <f>Q1090*H1090</f>
        <v>0</v>
      </c>
      <c r="S1090" s="238">
        <v>0</v>
      </c>
      <c r="T1090" s="239">
        <f>S1090*H1090</f>
        <v>0</v>
      </c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R1090" s="240" t="s">
        <v>310</v>
      </c>
      <c r="AT1090" s="240" t="s">
        <v>213</v>
      </c>
      <c r="AU1090" s="240" t="s">
        <v>84</v>
      </c>
      <c r="AY1090" s="17" t="s">
        <v>211</v>
      </c>
      <c r="BE1090" s="241">
        <f>IF(N1090="základní",J1090,0)</f>
        <v>0</v>
      </c>
      <c r="BF1090" s="241">
        <f>IF(N1090="snížená",J1090,0)</f>
        <v>0</v>
      </c>
      <c r="BG1090" s="241">
        <f>IF(N1090="zákl. přenesená",J1090,0)</f>
        <v>0</v>
      </c>
      <c r="BH1090" s="241">
        <f>IF(N1090="sníž. přenesená",J1090,0)</f>
        <v>0</v>
      </c>
      <c r="BI1090" s="241">
        <f>IF(N1090="nulová",J1090,0)</f>
        <v>0</v>
      </c>
      <c r="BJ1090" s="17" t="s">
        <v>82</v>
      </c>
      <c r="BK1090" s="241">
        <f>ROUND(I1090*H1090,2)</f>
        <v>0</v>
      </c>
      <c r="BL1090" s="17" t="s">
        <v>310</v>
      </c>
      <c r="BM1090" s="240" t="s">
        <v>1120</v>
      </c>
    </row>
    <row r="1091" spans="1:51" s="14" customFormat="1" ht="12">
      <c r="A1091" s="14"/>
      <c r="B1091" s="258"/>
      <c r="C1091" s="259"/>
      <c r="D1091" s="249" t="s">
        <v>221</v>
      </c>
      <c r="E1091" s="260" t="s">
        <v>1</v>
      </c>
      <c r="F1091" s="261" t="s">
        <v>909</v>
      </c>
      <c r="G1091" s="259"/>
      <c r="H1091" s="262">
        <v>1</v>
      </c>
      <c r="I1091" s="263"/>
      <c r="J1091" s="259"/>
      <c r="K1091" s="259"/>
      <c r="L1091" s="264"/>
      <c r="M1091" s="265"/>
      <c r="N1091" s="266"/>
      <c r="O1091" s="266"/>
      <c r="P1091" s="266"/>
      <c r="Q1091" s="266"/>
      <c r="R1091" s="266"/>
      <c r="S1091" s="266"/>
      <c r="T1091" s="267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68" t="s">
        <v>221</v>
      </c>
      <c r="AU1091" s="268" t="s">
        <v>84</v>
      </c>
      <c r="AV1091" s="14" t="s">
        <v>84</v>
      </c>
      <c r="AW1091" s="14" t="s">
        <v>31</v>
      </c>
      <c r="AX1091" s="14" t="s">
        <v>74</v>
      </c>
      <c r="AY1091" s="268" t="s">
        <v>211</v>
      </c>
    </row>
    <row r="1092" spans="1:51" s="15" customFormat="1" ht="12">
      <c r="A1092" s="15"/>
      <c r="B1092" s="269"/>
      <c r="C1092" s="270"/>
      <c r="D1092" s="249" t="s">
        <v>221</v>
      </c>
      <c r="E1092" s="271" t="s">
        <v>1</v>
      </c>
      <c r="F1092" s="272" t="s">
        <v>225</v>
      </c>
      <c r="G1092" s="270"/>
      <c r="H1092" s="273">
        <v>1</v>
      </c>
      <c r="I1092" s="274"/>
      <c r="J1092" s="270"/>
      <c r="K1092" s="270"/>
      <c r="L1092" s="275"/>
      <c r="M1092" s="276"/>
      <c r="N1092" s="277"/>
      <c r="O1092" s="277"/>
      <c r="P1092" s="277"/>
      <c r="Q1092" s="277"/>
      <c r="R1092" s="277"/>
      <c r="S1092" s="277"/>
      <c r="T1092" s="278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T1092" s="279" t="s">
        <v>221</v>
      </c>
      <c r="AU1092" s="279" t="s">
        <v>84</v>
      </c>
      <c r="AV1092" s="15" t="s">
        <v>217</v>
      </c>
      <c r="AW1092" s="15" t="s">
        <v>31</v>
      </c>
      <c r="AX1092" s="15" t="s">
        <v>82</v>
      </c>
      <c r="AY1092" s="279" t="s">
        <v>211</v>
      </c>
    </row>
    <row r="1093" spans="1:65" s="2" customFormat="1" ht="16.5" customHeight="1">
      <c r="A1093" s="38"/>
      <c r="B1093" s="39"/>
      <c r="C1093" s="228" t="s">
        <v>1121</v>
      </c>
      <c r="D1093" s="228" t="s">
        <v>213</v>
      </c>
      <c r="E1093" s="229" t="s">
        <v>1122</v>
      </c>
      <c r="F1093" s="230" t="s">
        <v>1123</v>
      </c>
      <c r="G1093" s="231" t="s">
        <v>274</v>
      </c>
      <c r="H1093" s="232">
        <v>1</v>
      </c>
      <c r="I1093" s="233"/>
      <c r="J1093" s="234">
        <f>ROUND(I1093*H1093,2)</f>
        <v>0</v>
      </c>
      <c r="K1093" s="235"/>
      <c r="L1093" s="44"/>
      <c r="M1093" s="236" t="s">
        <v>1</v>
      </c>
      <c r="N1093" s="237" t="s">
        <v>39</v>
      </c>
      <c r="O1093" s="91"/>
      <c r="P1093" s="238">
        <f>O1093*H1093</f>
        <v>0</v>
      </c>
      <c r="Q1093" s="238">
        <v>0</v>
      </c>
      <c r="R1093" s="238">
        <f>Q1093*H1093</f>
        <v>0</v>
      </c>
      <c r="S1093" s="238">
        <v>0</v>
      </c>
      <c r="T1093" s="239">
        <f>S1093*H1093</f>
        <v>0</v>
      </c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R1093" s="240" t="s">
        <v>310</v>
      </c>
      <c r="AT1093" s="240" t="s">
        <v>213</v>
      </c>
      <c r="AU1093" s="240" t="s">
        <v>84</v>
      </c>
      <c r="AY1093" s="17" t="s">
        <v>211</v>
      </c>
      <c r="BE1093" s="241">
        <f>IF(N1093="základní",J1093,0)</f>
        <v>0</v>
      </c>
      <c r="BF1093" s="241">
        <f>IF(N1093="snížená",J1093,0)</f>
        <v>0</v>
      </c>
      <c r="BG1093" s="241">
        <f>IF(N1093="zákl. přenesená",J1093,0)</f>
        <v>0</v>
      </c>
      <c r="BH1093" s="241">
        <f>IF(N1093="sníž. přenesená",J1093,0)</f>
        <v>0</v>
      </c>
      <c r="BI1093" s="241">
        <f>IF(N1093="nulová",J1093,0)</f>
        <v>0</v>
      </c>
      <c r="BJ1093" s="17" t="s">
        <v>82</v>
      </c>
      <c r="BK1093" s="241">
        <f>ROUND(I1093*H1093,2)</f>
        <v>0</v>
      </c>
      <c r="BL1093" s="17" t="s">
        <v>310</v>
      </c>
      <c r="BM1093" s="240" t="s">
        <v>1124</v>
      </c>
    </row>
    <row r="1094" spans="1:51" s="14" customFormat="1" ht="12">
      <c r="A1094" s="14"/>
      <c r="B1094" s="258"/>
      <c r="C1094" s="259"/>
      <c r="D1094" s="249" t="s">
        <v>221</v>
      </c>
      <c r="E1094" s="260" t="s">
        <v>1</v>
      </c>
      <c r="F1094" s="261" t="s">
        <v>909</v>
      </c>
      <c r="G1094" s="259"/>
      <c r="H1094" s="262">
        <v>1</v>
      </c>
      <c r="I1094" s="263"/>
      <c r="J1094" s="259"/>
      <c r="K1094" s="259"/>
      <c r="L1094" s="264"/>
      <c r="M1094" s="265"/>
      <c r="N1094" s="266"/>
      <c r="O1094" s="266"/>
      <c r="P1094" s="266"/>
      <c r="Q1094" s="266"/>
      <c r="R1094" s="266"/>
      <c r="S1094" s="266"/>
      <c r="T1094" s="267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68" t="s">
        <v>221</v>
      </c>
      <c r="AU1094" s="268" t="s">
        <v>84</v>
      </c>
      <c r="AV1094" s="14" t="s">
        <v>84</v>
      </c>
      <c r="AW1094" s="14" t="s">
        <v>31</v>
      </c>
      <c r="AX1094" s="14" t="s">
        <v>74</v>
      </c>
      <c r="AY1094" s="268" t="s">
        <v>211</v>
      </c>
    </row>
    <row r="1095" spans="1:51" s="15" customFormat="1" ht="12">
      <c r="A1095" s="15"/>
      <c r="B1095" s="269"/>
      <c r="C1095" s="270"/>
      <c r="D1095" s="249" t="s">
        <v>221</v>
      </c>
      <c r="E1095" s="271" t="s">
        <v>1</v>
      </c>
      <c r="F1095" s="272" t="s">
        <v>225</v>
      </c>
      <c r="G1095" s="270"/>
      <c r="H1095" s="273">
        <v>1</v>
      </c>
      <c r="I1095" s="274"/>
      <c r="J1095" s="270"/>
      <c r="K1095" s="270"/>
      <c r="L1095" s="275"/>
      <c r="M1095" s="276"/>
      <c r="N1095" s="277"/>
      <c r="O1095" s="277"/>
      <c r="P1095" s="277"/>
      <c r="Q1095" s="277"/>
      <c r="R1095" s="277"/>
      <c r="S1095" s="277"/>
      <c r="T1095" s="278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T1095" s="279" t="s">
        <v>221</v>
      </c>
      <c r="AU1095" s="279" t="s">
        <v>84</v>
      </c>
      <c r="AV1095" s="15" t="s">
        <v>217</v>
      </c>
      <c r="AW1095" s="15" t="s">
        <v>31</v>
      </c>
      <c r="AX1095" s="15" t="s">
        <v>82</v>
      </c>
      <c r="AY1095" s="279" t="s">
        <v>211</v>
      </c>
    </row>
    <row r="1096" spans="1:65" s="2" customFormat="1" ht="24.15" customHeight="1">
      <c r="A1096" s="38"/>
      <c r="B1096" s="39"/>
      <c r="C1096" s="228" t="s">
        <v>1125</v>
      </c>
      <c r="D1096" s="228" t="s">
        <v>213</v>
      </c>
      <c r="E1096" s="229" t="s">
        <v>1126</v>
      </c>
      <c r="F1096" s="230" t="s">
        <v>1127</v>
      </c>
      <c r="G1096" s="231" t="s">
        <v>274</v>
      </c>
      <c r="H1096" s="232">
        <v>5</v>
      </c>
      <c r="I1096" s="233"/>
      <c r="J1096" s="234">
        <f>ROUND(I1096*H1096,2)</f>
        <v>0</v>
      </c>
      <c r="K1096" s="235"/>
      <c r="L1096" s="44"/>
      <c r="M1096" s="236" t="s">
        <v>1</v>
      </c>
      <c r="N1096" s="237" t="s">
        <v>39</v>
      </c>
      <c r="O1096" s="91"/>
      <c r="P1096" s="238">
        <f>O1096*H1096</f>
        <v>0</v>
      </c>
      <c r="Q1096" s="238">
        <v>0</v>
      </c>
      <c r="R1096" s="238">
        <f>Q1096*H1096</f>
        <v>0</v>
      </c>
      <c r="S1096" s="238">
        <v>0</v>
      </c>
      <c r="T1096" s="239">
        <f>S1096*H1096</f>
        <v>0</v>
      </c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R1096" s="240" t="s">
        <v>310</v>
      </c>
      <c r="AT1096" s="240" t="s">
        <v>213</v>
      </c>
      <c r="AU1096" s="240" t="s">
        <v>84</v>
      </c>
      <c r="AY1096" s="17" t="s">
        <v>211</v>
      </c>
      <c r="BE1096" s="241">
        <f>IF(N1096="základní",J1096,0)</f>
        <v>0</v>
      </c>
      <c r="BF1096" s="241">
        <f>IF(N1096="snížená",J1096,0)</f>
        <v>0</v>
      </c>
      <c r="BG1096" s="241">
        <f>IF(N1096="zákl. přenesená",J1096,0)</f>
        <v>0</v>
      </c>
      <c r="BH1096" s="241">
        <f>IF(N1096="sníž. přenesená",J1096,0)</f>
        <v>0</v>
      </c>
      <c r="BI1096" s="241">
        <f>IF(N1096="nulová",J1096,0)</f>
        <v>0</v>
      </c>
      <c r="BJ1096" s="17" t="s">
        <v>82</v>
      </c>
      <c r="BK1096" s="241">
        <f>ROUND(I1096*H1096,2)</f>
        <v>0</v>
      </c>
      <c r="BL1096" s="17" t="s">
        <v>310</v>
      </c>
      <c r="BM1096" s="240" t="s">
        <v>1128</v>
      </c>
    </row>
    <row r="1097" spans="1:51" s="14" customFormat="1" ht="12">
      <c r="A1097" s="14"/>
      <c r="B1097" s="258"/>
      <c r="C1097" s="259"/>
      <c r="D1097" s="249" t="s">
        <v>221</v>
      </c>
      <c r="E1097" s="260" t="s">
        <v>1</v>
      </c>
      <c r="F1097" s="261" t="s">
        <v>1129</v>
      </c>
      <c r="G1097" s="259"/>
      <c r="H1097" s="262">
        <v>5</v>
      </c>
      <c r="I1097" s="263"/>
      <c r="J1097" s="259"/>
      <c r="K1097" s="259"/>
      <c r="L1097" s="264"/>
      <c r="M1097" s="265"/>
      <c r="N1097" s="266"/>
      <c r="O1097" s="266"/>
      <c r="P1097" s="266"/>
      <c r="Q1097" s="266"/>
      <c r="R1097" s="266"/>
      <c r="S1097" s="266"/>
      <c r="T1097" s="267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68" t="s">
        <v>221</v>
      </c>
      <c r="AU1097" s="268" t="s">
        <v>84</v>
      </c>
      <c r="AV1097" s="14" t="s">
        <v>84</v>
      </c>
      <c r="AW1097" s="14" t="s">
        <v>31</v>
      </c>
      <c r="AX1097" s="14" t="s">
        <v>74</v>
      </c>
      <c r="AY1097" s="268" t="s">
        <v>211</v>
      </c>
    </row>
    <row r="1098" spans="1:51" s="15" customFormat="1" ht="12">
      <c r="A1098" s="15"/>
      <c r="B1098" s="269"/>
      <c r="C1098" s="270"/>
      <c r="D1098" s="249" t="s">
        <v>221</v>
      </c>
      <c r="E1098" s="271" t="s">
        <v>1</v>
      </c>
      <c r="F1098" s="272" t="s">
        <v>225</v>
      </c>
      <c r="G1098" s="270"/>
      <c r="H1098" s="273">
        <v>5</v>
      </c>
      <c r="I1098" s="274"/>
      <c r="J1098" s="270"/>
      <c r="K1098" s="270"/>
      <c r="L1098" s="275"/>
      <c r="M1098" s="276"/>
      <c r="N1098" s="277"/>
      <c r="O1098" s="277"/>
      <c r="P1098" s="277"/>
      <c r="Q1098" s="277"/>
      <c r="R1098" s="277"/>
      <c r="S1098" s="277"/>
      <c r="T1098" s="278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T1098" s="279" t="s">
        <v>221</v>
      </c>
      <c r="AU1098" s="279" t="s">
        <v>84</v>
      </c>
      <c r="AV1098" s="15" t="s">
        <v>217</v>
      </c>
      <c r="AW1098" s="15" t="s">
        <v>31</v>
      </c>
      <c r="AX1098" s="15" t="s">
        <v>82</v>
      </c>
      <c r="AY1098" s="279" t="s">
        <v>211</v>
      </c>
    </row>
    <row r="1099" spans="1:65" s="2" customFormat="1" ht="24.15" customHeight="1">
      <c r="A1099" s="38"/>
      <c r="B1099" s="39"/>
      <c r="C1099" s="228" t="s">
        <v>1130</v>
      </c>
      <c r="D1099" s="228" t="s">
        <v>213</v>
      </c>
      <c r="E1099" s="229" t="s">
        <v>1131</v>
      </c>
      <c r="F1099" s="230" t="s">
        <v>1132</v>
      </c>
      <c r="G1099" s="231" t="s">
        <v>274</v>
      </c>
      <c r="H1099" s="232">
        <v>5</v>
      </c>
      <c r="I1099" s="233"/>
      <c r="J1099" s="234">
        <f>ROUND(I1099*H1099,2)</f>
        <v>0</v>
      </c>
      <c r="K1099" s="235"/>
      <c r="L1099" s="44"/>
      <c r="M1099" s="236" t="s">
        <v>1</v>
      </c>
      <c r="N1099" s="237" t="s">
        <v>39</v>
      </c>
      <c r="O1099" s="91"/>
      <c r="P1099" s="238">
        <f>O1099*H1099</f>
        <v>0</v>
      </c>
      <c r="Q1099" s="238">
        <v>0</v>
      </c>
      <c r="R1099" s="238">
        <f>Q1099*H1099</f>
        <v>0</v>
      </c>
      <c r="S1099" s="238">
        <v>0</v>
      </c>
      <c r="T1099" s="239">
        <f>S1099*H1099</f>
        <v>0</v>
      </c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R1099" s="240" t="s">
        <v>310</v>
      </c>
      <c r="AT1099" s="240" t="s">
        <v>213</v>
      </c>
      <c r="AU1099" s="240" t="s">
        <v>84</v>
      </c>
      <c r="AY1099" s="17" t="s">
        <v>211</v>
      </c>
      <c r="BE1099" s="241">
        <f>IF(N1099="základní",J1099,0)</f>
        <v>0</v>
      </c>
      <c r="BF1099" s="241">
        <f>IF(N1099="snížená",J1099,0)</f>
        <v>0</v>
      </c>
      <c r="BG1099" s="241">
        <f>IF(N1099="zákl. přenesená",J1099,0)</f>
        <v>0</v>
      </c>
      <c r="BH1099" s="241">
        <f>IF(N1099="sníž. přenesená",J1099,0)</f>
        <v>0</v>
      </c>
      <c r="BI1099" s="241">
        <f>IF(N1099="nulová",J1099,0)</f>
        <v>0</v>
      </c>
      <c r="BJ1099" s="17" t="s">
        <v>82</v>
      </c>
      <c r="BK1099" s="241">
        <f>ROUND(I1099*H1099,2)</f>
        <v>0</v>
      </c>
      <c r="BL1099" s="17" t="s">
        <v>310</v>
      </c>
      <c r="BM1099" s="240" t="s">
        <v>1133</v>
      </c>
    </row>
    <row r="1100" spans="1:51" s="14" customFormat="1" ht="12">
      <c r="A1100" s="14"/>
      <c r="B1100" s="258"/>
      <c r="C1100" s="259"/>
      <c r="D1100" s="249" t="s">
        <v>221</v>
      </c>
      <c r="E1100" s="260" t="s">
        <v>1</v>
      </c>
      <c r="F1100" s="261" t="s">
        <v>1129</v>
      </c>
      <c r="G1100" s="259"/>
      <c r="H1100" s="262">
        <v>5</v>
      </c>
      <c r="I1100" s="263"/>
      <c r="J1100" s="259"/>
      <c r="K1100" s="259"/>
      <c r="L1100" s="264"/>
      <c r="M1100" s="265"/>
      <c r="N1100" s="266"/>
      <c r="O1100" s="266"/>
      <c r="P1100" s="266"/>
      <c r="Q1100" s="266"/>
      <c r="R1100" s="266"/>
      <c r="S1100" s="266"/>
      <c r="T1100" s="267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68" t="s">
        <v>221</v>
      </c>
      <c r="AU1100" s="268" t="s">
        <v>84</v>
      </c>
      <c r="AV1100" s="14" t="s">
        <v>84</v>
      </c>
      <c r="AW1100" s="14" t="s">
        <v>31</v>
      </c>
      <c r="AX1100" s="14" t="s">
        <v>74</v>
      </c>
      <c r="AY1100" s="268" t="s">
        <v>211</v>
      </c>
    </row>
    <row r="1101" spans="1:51" s="15" customFormat="1" ht="12">
      <c r="A1101" s="15"/>
      <c r="B1101" s="269"/>
      <c r="C1101" s="270"/>
      <c r="D1101" s="249" t="s">
        <v>221</v>
      </c>
      <c r="E1101" s="271" t="s">
        <v>1</v>
      </c>
      <c r="F1101" s="272" t="s">
        <v>225</v>
      </c>
      <c r="G1101" s="270"/>
      <c r="H1101" s="273">
        <v>5</v>
      </c>
      <c r="I1101" s="274"/>
      <c r="J1101" s="270"/>
      <c r="K1101" s="270"/>
      <c r="L1101" s="275"/>
      <c r="M1101" s="276"/>
      <c r="N1101" s="277"/>
      <c r="O1101" s="277"/>
      <c r="P1101" s="277"/>
      <c r="Q1101" s="277"/>
      <c r="R1101" s="277"/>
      <c r="S1101" s="277"/>
      <c r="T1101" s="278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T1101" s="279" t="s">
        <v>221</v>
      </c>
      <c r="AU1101" s="279" t="s">
        <v>84</v>
      </c>
      <c r="AV1101" s="15" t="s">
        <v>217</v>
      </c>
      <c r="AW1101" s="15" t="s">
        <v>31</v>
      </c>
      <c r="AX1101" s="15" t="s">
        <v>82</v>
      </c>
      <c r="AY1101" s="279" t="s">
        <v>211</v>
      </c>
    </row>
    <row r="1102" spans="1:65" s="2" customFormat="1" ht="16.5" customHeight="1">
      <c r="A1102" s="38"/>
      <c r="B1102" s="39"/>
      <c r="C1102" s="228" t="s">
        <v>1134</v>
      </c>
      <c r="D1102" s="228" t="s">
        <v>213</v>
      </c>
      <c r="E1102" s="229" t="s">
        <v>1135</v>
      </c>
      <c r="F1102" s="230" t="s">
        <v>1136</v>
      </c>
      <c r="G1102" s="231" t="s">
        <v>274</v>
      </c>
      <c r="H1102" s="232">
        <v>1</v>
      </c>
      <c r="I1102" s="233"/>
      <c r="J1102" s="234">
        <f>ROUND(I1102*H1102,2)</f>
        <v>0</v>
      </c>
      <c r="K1102" s="235"/>
      <c r="L1102" s="44"/>
      <c r="M1102" s="236" t="s">
        <v>1</v>
      </c>
      <c r="N1102" s="237" t="s">
        <v>39</v>
      </c>
      <c r="O1102" s="91"/>
      <c r="P1102" s="238">
        <f>O1102*H1102</f>
        <v>0</v>
      </c>
      <c r="Q1102" s="238">
        <v>0</v>
      </c>
      <c r="R1102" s="238">
        <f>Q1102*H1102</f>
        <v>0</v>
      </c>
      <c r="S1102" s="238">
        <v>0</v>
      </c>
      <c r="T1102" s="239">
        <f>S1102*H1102</f>
        <v>0</v>
      </c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R1102" s="240" t="s">
        <v>310</v>
      </c>
      <c r="AT1102" s="240" t="s">
        <v>213</v>
      </c>
      <c r="AU1102" s="240" t="s">
        <v>84</v>
      </c>
      <c r="AY1102" s="17" t="s">
        <v>211</v>
      </c>
      <c r="BE1102" s="241">
        <f>IF(N1102="základní",J1102,0)</f>
        <v>0</v>
      </c>
      <c r="BF1102" s="241">
        <f>IF(N1102="snížená",J1102,0)</f>
        <v>0</v>
      </c>
      <c r="BG1102" s="241">
        <f>IF(N1102="zákl. přenesená",J1102,0)</f>
        <v>0</v>
      </c>
      <c r="BH1102" s="241">
        <f>IF(N1102="sníž. přenesená",J1102,0)</f>
        <v>0</v>
      </c>
      <c r="BI1102" s="241">
        <f>IF(N1102="nulová",J1102,0)</f>
        <v>0</v>
      </c>
      <c r="BJ1102" s="17" t="s">
        <v>82</v>
      </c>
      <c r="BK1102" s="241">
        <f>ROUND(I1102*H1102,2)</f>
        <v>0</v>
      </c>
      <c r="BL1102" s="17" t="s">
        <v>310</v>
      </c>
      <c r="BM1102" s="240" t="s">
        <v>1137</v>
      </c>
    </row>
    <row r="1103" spans="1:51" s="14" customFormat="1" ht="12">
      <c r="A1103" s="14"/>
      <c r="B1103" s="258"/>
      <c r="C1103" s="259"/>
      <c r="D1103" s="249" t="s">
        <v>221</v>
      </c>
      <c r="E1103" s="260" t="s">
        <v>1</v>
      </c>
      <c r="F1103" s="261" t="s">
        <v>909</v>
      </c>
      <c r="G1103" s="259"/>
      <c r="H1103" s="262">
        <v>1</v>
      </c>
      <c r="I1103" s="263"/>
      <c r="J1103" s="259"/>
      <c r="K1103" s="259"/>
      <c r="L1103" s="264"/>
      <c r="M1103" s="265"/>
      <c r="N1103" s="266"/>
      <c r="O1103" s="266"/>
      <c r="P1103" s="266"/>
      <c r="Q1103" s="266"/>
      <c r="R1103" s="266"/>
      <c r="S1103" s="266"/>
      <c r="T1103" s="267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68" t="s">
        <v>221</v>
      </c>
      <c r="AU1103" s="268" t="s">
        <v>84</v>
      </c>
      <c r="AV1103" s="14" t="s">
        <v>84</v>
      </c>
      <c r="AW1103" s="14" t="s">
        <v>31</v>
      </c>
      <c r="AX1103" s="14" t="s">
        <v>74</v>
      </c>
      <c r="AY1103" s="268" t="s">
        <v>211</v>
      </c>
    </row>
    <row r="1104" spans="1:51" s="15" customFormat="1" ht="12">
      <c r="A1104" s="15"/>
      <c r="B1104" s="269"/>
      <c r="C1104" s="270"/>
      <c r="D1104" s="249" t="s">
        <v>221</v>
      </c>
      <c r="E1104" s="271" t="s">
        <v>1</v>
      </c>
      <c r="F1104" s="272" t="s">
        <v>225</v>
      </c>
      <c r="G1104" s="270"/>
      <c r="H1104" s="273">
        <v>1</v>
      </c>
      <c r="I1104" s="274"/>
      <c r="J1104" s="270"/>
      <c r="K1104" s="270"/>
      <c r="L1104" s="275"/>
      <c r="M1104" s="276"/>
      <c r="N1104" s="277"/>
      <c r="O1104" s="277"/>
      <c r="P1104" s="277"/>
      <c r="Q1104" s="277"/>
      <c r="R1104" s="277"/>
      <c r="S1104" s="277"/>
      <c r="T1104" s="278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T1104" s="279" t="s">
        <v>221</v>
      </c>
      <c r="AU1104" s="279" t="s">
        <v>84</v>
      </c>
      <c r="AV1104" s="15" t="s">
        <v>217</v>
      </c>
      <c r="AW1104" s="15" t="s">
        <v>31</v>
      </c>
      <c r="AX1104" s="15" t="s">
        <v>82</v>
      </c>
      <c r="AY1104" s="279" t="s">
        <v>211</v>
      </c>
    </row>
    <row r="1105" spans="1:65" s="2" customFormat="1" ht="24.15" customHeight="1">
      <c r="A1105" s="38"/>
      <c r="B1105" s="39"/>
      <c r="C1105" s="228" t="s">
        <v>1138</v>
      </c>
      <c r="D1105" s="228" t="s">
        <v>213</v>
      </c>
      <c r="E1105" s="229" t="s">
        <v>1139</v>
      </c>
      <c r="F1105" s="230" t="s">
        <v>1140</v>
      </c>
      <c r="G1105" s="231" t="s">
        <v>274</v>
      </c>
      <c r="H1105" s="232">
        <v>1</v>
      </c>
      <c r="I1105" s="233"/>
      <c r="J1105" s="234">
        <f>ROUND(I1105*H1105,2)</f>
        <v>0</v>
      </c>
      <c r="K1105" s="235"/>
      <c r="L1105" s="44"/>
      <c r="M1105" s="236" t="s">
        <v>1</v>
      </c>
      <c r="N1105" s="237" t="s">
        <v>39</v>
      </c>
      <c r="O1105" s="91"/>
      <c r="P1105" s="238">
        <f>O1105*H1105</f>
        <v>0</v>
      </c>
      <c r="Q1105" s="238">
        <v>0</v>
      </c>
      <c r="R1105" s="238">
        <f>Q1105*H1105</f>
        <v>0</v>
      </c>
      <c r="S1105" s="238">
        <v>0</v>
      </c>
      <c r="T1105" s="239">
        <f>S1105*H1105</f>
        <v>0</v>
      </c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R1105" s="240" t="s">
        <v>310</v>
      </c>
      <c r="AT1105" s="240" t="s">
        <v>213</v>
      </c>
      <c r="AU1105" s="240" t="s">
        <v>84</v>
      </c>
      <c r="AY1105" s="17" t="s">
        <v>211</v>
      </c>
      <c r="BE1105" s="241">
        <f>IF(N1105="základní",J1105,0)</f>
        <v>0</v>
      </c>
      <c r="BF1105" s="241">
        <f>IF(N1105="snížená",J1105,0)</f>
        <v>0</v>
      </c>
      <c r="BG1105" s="241">
        <f>IF(N1105="zákl. přenesená",J1105,0)</f>
        <v>0</v>
      </c>
      <c r="BH1105" s="241">
        <f>IF(N1105="sníž. přenesená",J1105,0)</f>
        <v>0</v>
      </c>
      <c r="BI1105" s="241">
        <f>IF(N1105="nulová",J1105,0)</f>
        <v>0</v>
      </c>
      <c r="BJ1105" s="17" t="s">
        <v>82</v>
      </c>
      <c r="BK1105" s="241">
        <f>ROUND(I1105*H1105,2)</f>
        <v>0</v>
      </c>
      <c r="BL1105" s="17" t="s">
        <v>310</v>
      </c>
      <c r="BM1105" s="240" t="s">
        <v>1141</v>
      </c>
    </row>
    <row r="1106" spans="1:51" s="14" customFormat="1" ht="12">
      <c r="A1106" s="14"/>
      <c r="B1106" s="258"/>
      <c r="C1106" s="259"/>
      <c r="D1106" s="249" t="s">
        <v>221</v>
      </c>
      <c r="E1106" s="260" t="s">
        <v>1</v>
      </c>
      <c r="F1106" s="261" t="s">
        <v>909</v>
      </c>
      <c r="G1106" s="259"/>
      <c r="H1106" s="262">
        <v>1</v>
      </c>
      <c r="I1106" s="263"/>
      <c r="J1106" s="259"/>
      <c r="K1106" s="259"/>
      <c r="L1106" s="264"/>
      <c r="M1106" s="265"/>
      <c r="N1106" s="266"/>
      <c r="O1106" s="266"/>
      <c r="P1106" s="266"/>
      <c r="Q1106" s="266"/>
      <c r="R1106" s="266"/>
      <c r="S1106" s="266"/>
      <c r="T1106" s="267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68" t="s">
        <v>221</v>
      </c>
      <c r="AU1106" s="268" t="s">
        <v>84</v>
      </c>
      <c r="AV1106" s="14" t="s">
        <v>84</v>
      </c>
      <c r="AW1106" s="14" t="s">
        <v>31</v>
      </c>
      <c r="AX1106" s="14" t="s">
        <v>74</v>
      </c>
      <c r="AY1106" s="268" t="s">
        <v>211</v>
      </c>
    </row>
    <row r="1107" spans="1:51" s="15" customFormat="1" ht="12">
      <c r="A1107" s="15"/>
      <c r="B1107" s="269"/>
      <c r="C1107" s="270"/>
      <c r="D1107" s="249" t="s">
        <v>221</v>
      </c>
      <c r="E1107" s="271" t="s">
        <v>1</v>
      </c>
      <c r="F1107" s="272" t="s">
        <v>225</v>
      </c>
      <c r="G1107" s="270"/>
      <c r="H1107" s="273">
        <v>1</v>
      </c>
      <c r="I1107" s="274"/>
      <c r="J1107" s="270"/>
      <c r="K1107" s="270"/>
      <c r="L1107" s="275"/>
      <c r="M1107" s="276"/>
      <c r="N1107" s="277"/>
      <c r="O1107" s="277"/>
      <c r="P1107" s="277"/>
      <c r="Q1107" s="277"/>
      <c r="R1107" s="277"/>
      <c r="S1107" s="277"/>
      <c r="T1107" s="278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T1107" s="279" t="s">
        <v>221</v>
      </c>
      <c r="AU1107" s="279" t="s">
        <v>84</v>
      </c>
      <c r="AV1107" s="15" t="s">
        <v>217</v>
      </c>
      <c r="AW1107" s="15" t="s">
        <v>31</v>
      </c>
      <c r="AX1107" s="15" t="s">
        <v>82</v>
      </c>
      <c r="AY1107" s="279" t="s">
        <v>211</v>
      </c>
    </row>
    <row r="1108" spans="1:65" s="2" customFormat="1" ht="16.5" customHeight="1">
      <c r="A1108" s="38"/>
      <c r="B1108" s="39"/>
      <c r="C1108" s="228" t="s">
        <v>1142</v>
      </c>
      <c r="D1108" s="228" t="s">
        <v>213</v>
      </c>
      <c r="E1108" s="229" t="s">
        <v>1143</v>
      </c>
      <c r="F1108" s="230" t="s">
        <v>1144</v>
      </c>
      <c r="G1108" s="231" t="s">
        <v>274</v>
      </c>
      <c r="H1108" s="232">
        <v>1</v>
      </c>
      <c r="I1108" s="233"/>
      <c r="J1108" s="234">
        <f>ROUND(I1108*H1108,2)</f>
        <v>0</v>
      </c>
      <c r="K1108" s="235"/>
      <c r="L1108" s="44"/>
      <c r="M1108" s="236" t="s">
        <v>1</v>
      </c>
      <c r="N1108" s="237" t="s">
        <v>39</v>
      </c>
      <c r="O1108" s="91"/>
      <c r="P1108" s="238">
        <f>O1108*H1108</f>
        <v>0</v>
      </c>
      <c r="Q1108" s="238">
        <v>0</v>
      </c>
      <c r="R1108" s="238">
        <f>Q1108*H1108</f>
        <v>0</v>
      </c>
      <c r="S1108" s="238">
        <v>0</v>
      </c>
      <c r="T1108" s="239">
        <f>S1108*H1108</f>
        <v>0</v>
      </c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R1108" s="240" t="s">
        <v>310</v>
      </c>
      <c r="AT1108" s="240" t="s">
        <v>213</v>
      </c>
      <c r="AU1108" s="240" t="s">
        <v>84</v>
      </c>
      <c r="AY1108" s="17" t="s">
        <v>211</v>
      </c>
      <c r="BE1108" s="241">
        <f>IF(N1108="základní",J1108,0)</f>
        <v>0</v>
      </c>
      <c r="BF1108" s="241">
        <f>IF(N1108="snížená",J1108,0)</f>
        <v>0</v>
      </c>
      <c r="BG1108" s="241">
        <f>IF(N1108="zákl. přenesená",J1108,0)</f>
        <v>0</v>
      </c>
      <c r="BH1108" s="241">
        <f>IF(N1108="sníž. přenesená",J1108,0)</f>
        <v>0</v>
      </c>
      <c r="BI1108" s="241">
        <f>IF(N1108="nulová",J1108,0)</f>
        <v>0</v>
      </c>
      <c r="BJ1108" s="17" t="s">
        <v>82</v>
      </c>
      <c r="BK1108" s="241">
        <f>ROUND(I1108*H1108,2)</f>
        <v>0</v>
      </c>
      <c r="BL1108" s="17" t="s">
        <v>310</v>
      </c>
      <c r="BM1108" s="240" t="s">
        <v>1145</v>
      </c>
    </row>
    <row r="1109" spans="1:51" s="14" customFormat="1" ht="12">
      <c r="A1109" s="14"/>
      <c r="B1109" s="258"/>
      <c r="C1109" s="259"/>
      <c r="D1109" s="249" t="s">
        <v>221</v>
      </c>
      <c r="E1109" s="260" t="s">
        <v>1</v>
      </c>
      <c r="F1109" s="261" t="s">
        <v>909</v>
      </c>
      <c r="G1109" s="259"/>
      <c r="H1109" s="262">
        <v>1</v>
      </c>
      <c r="I1109" s="263"/>
      <c r="J1109" s="259"/>
      <c r="K1109" s="259"/>
      <c r="L1109" s="264"/>
      <c r="M1109" s="265"/>
      <c r="N1109" s="266"/>
      <c r="O1109" s="266"/>
      <c r="P1109" s="266"/>
      <c r="Q1109" s="266"/>
      <c r="R1109" s="266"/>
      <c r="S1109" s="266"/>
      <c r="T1109" s="267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68" t="s">
        <v>221</v>
      </c>
      <c r="AU1109" s="268" t="s">
        <v>84</v>
      </c>
      <c r="AV1109" s="14" t="s">
        <v>84</v>
      </c>
      <c r="AW1109" s="14" t="s">
        <v>31</v>
      </c>
      <c r="AX1109" s="14" t="s">
        <v>74</v>
      </c>
      <c r="AY1109" s="268" t="s">
        <v>211</v>
      </c>
    </row>
    <row r="1110" spans="1:51" s="15" customFormat="1" ht="12">
      <c r="A1110" s="15"/>
      <c r="B1110" s="269"/>
      <c r="C1110" s="270"/>
      <c r="D1110" s="249" t="s">
        <v>221</v>
      </c>
      <c r="E1110" s="271" t="s">
        <v>1</v>
      </c>
      <c r="F1110" s="272" t="s">
        <v>225</v>
      </c>
      <c r="G1110" s="270"/>
      <c r="H1110" s="273">
        <v>1</v>
      </c>
      <c r="I1110" s="274"/>
      <c r="J1110" s="270"/>
      <c r="K1110" s="270"/>
      <c r="L1110" s="275"/>
      <c r="M1110" s="276"/>
      <c r="N1110" s="277"/>
      <c r="O1110" s="277"/>
      <c r="P1110" s="277"/>
      <c r="Q1110" s="277"/>
      <c r="R1110" s="277"/>
      <c r="S1110" s="277"/>
      <c r="T1110" s="278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T1110" s="279" t="s">
        <v>221</v>
      </c>
      <c r="AU1110" s="279" t="s">
        <v>84</v>
      </c>
      <c r="AV1110" s="15" t="s">
        <v>217</v>
      </c>
      <c r="AW1110" s="15" t="s">
        <v>31</v>
      </c>
      <c r="AX1110" s="15" t="s">
        <v>82</v>
      </c>
      <c r="AY1110" s="279" t="s">
        <v>211</v>
      </c>
    </row>
    <row r="1111" spans="1:65" s="2" customFormat="1" ht="33" customHeight="1">
      <c r="A1111" s="38"/>
      <c r="B1111" s="39"/>
      <c r="C1111" s="228" t="s">
        <v>1146</v>
      </c>
      <c r="D1111" s="228" t="s">
        <v>213</v>
      </c>
      <c r="E1111" s="229" t="s">
        <v>1147</v>
      </c>
      <c r="F1111" s="230" t="s">
        <v>1148</v>
      </c>
      <c r="G1111" s="231" t="s">
        <v>292</v>
      </c>
      <c r="H1111" s="232">
        <v>14.635</v>
      </c>
      <c r="I1111" s="233"/>
      <c r="J1111" s="234">
        <f>ROUND(I1111*H1111,2)</f>
        <v>0</v>
      </c>
      <c r="K1111" s="235"/>
      <c r="L1111" s="44"/>
      <c r="M1111" s="236" t="s">
        <v>1</v>
      </c>
      <c r="N1111" s="237" t="s">
        <v>39</v>
      </c>
      <c r="O1111" s="91"/>
      <c r="P1111" s="238">
        <f>O1111*H1111</f>
        <v>0</v>
      </c>
      <c r="Q1111" s="238">
        <v>0</v>
      </c>
      <c r="R1111" s="238">
        <f>Q1111*H1111</f>
        <v>0</v>
      </c>
      <c r="S1111" s="238">
        <v>0</v>
      </c>
      <c r="T1111" s="239">
        <f>S1111*H1111</f>
        <v>0</v>
      </c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R1111" s="240" t="s">
        <v>310</v>
      </c>
      <c r="AT1111" s="240" t="s">
        <v>213</v>
      </c>
      <c r="AU1111" s="240" t="s">
        <v>84</v>
      </c>
      <c r="AY1111" s="17" t="s">
        <v>211</v>
      </c>
      <c r="BE1111" s="241">
        <f>IF(N1111="základní",J1111,0)</f>
        <v>0</v>
      </c>
      <c r="BF1111" s="241">
        <f>IF(N1111="snížená",J1111,0)</f>
        <v>0</v>
      </c>
      <c r="BG1111" s="241">
        <f>IF(N1111="zákl. přenesená",J1111,0)</f>
        <v>0</v>
      </c>
      <c r="BH1111" s="241">
        <f>IF(N1111="sníž. přenesená",J1111,0)</f>
        <v>0</v>
      </c>
      <c r="BI1111" s="241">
        <f>IF(N1111="nulová",J1111,0)</f>
        <v>0</v>
      </c>
      <c r="BJ1111" s="17" t="s">
        <v>82</v>
      </c>
      <c r="BK1111" s="241">
        <f>ROUND(I1111*H1111,2)</f>
        <v>0</v>
      </c>
      <c r="BL1111" s="17" t="s">
        <v>310</v>
      </c>
      <c r="BM1111" s="240" t="s">
        <v>1149</v>
      </c>
    </row>
    <row r="1112" spans="1:51" s="13" customFormat="1" ht="12">
      <c r="A1112" s="13"/>
      <c r="B1112" s="247"/>
      <c r="C1112" s="248"/>
      <c r="D1112" s="249" t="s">
        <v>221</v>
      </c>
      <c r="E1112" s="250" t="s">
        <v>1</v>
      </c>
      <c r="F1112" s="251" t="s">
        <v>316</v>
      </c>
      <c r="G1112" s="248"/>
      <c r="H1112" s="250" t="s">
        <v>1</v>
      </c>
      <c r="I1112" s="252"/>
      <c r="J1112" s="248"/>
      <c r="K1112" s="248"/>
      <c r="L1112" s="253"/>
      <c r="M1112" s="254"/>
      <c r="N1112" s="255"/>
      <c r="O1112" s="255"/>
      <c r="P1112" s="255"/>
      <c r="Q1112" s="255"/>
      <c r="R1112" s="255"/>
      <c r="S1112" s="255"/>
      <c r="T1112" s="256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57" t="s">
        <v>221</v>
      </c>
      <c r="AU1112" s="257" t="s">
        <v>84</v>
      </c>
      <c r="AV1112" s="13" t="s">
        <v>82</v>
      </c>
      <c r="AW1112" s="13" t="s">
        <v>31</v>
      </c>
      <c r="AX1112" s="13" t="s">
        <v>74</v>
      </c>
      <c r="AY1112" s="257" t="s">
        <v>211</v>
      </c>
    </row>
    <row r="1113" spans="1:51" s="14" customFormat="1" ht="12">
      <c r="A1113" s="14"/>
      <c r="B1113" s="258"/>
      <c r="C1113" s="259"/>
      <c r="D1113" s="249" t="s">
        <v>221</v>
      </c>
      <c r="E1113" s="260" t="s">
        <v>1</v>
      </c>
      <c r="F1113" s="261" t="s">
        <v>1150</v>
      </c>
      <c r="G1113" s="259"/>
      <c r="H1113" s="262">
        <v>6.742</v>
      </c>
      <c r="I1113" s="263"/>
      <c r="J1113" s="259"/>
      <c r="K1113" s="259"/>
      <c r="L1113" s="264"/>
      <c r="M1113" s="265"/>
      <c r="N1113" s="266"/>
      <c r="O1113" s="266"/>
      <c r="P1113" s="266"/>
      <c r="Q1113" s="266"/>
      <c r="R1113" s="266"/>
      <c r="S1113" s="266"/>
      <c r="T1113" s="267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68" t="s">
        <v>221</v>
      </c>
      <c r="AU1113" s="268" t="s">
        <v>84</v>
      </c>
      <c r="AV1113" s="14" t="s">
        <v>84</v>
      </c>
      <c r="AW1113" s="14" t="s">
        <v>31</v>
      </c>
      <c r="AX1113" s="14" t="s">
        <v>74</v>
      </c>
      <c r="AY1113" s="268" t="s">
        <v>211</v>
      </c>
    </row>
    <row r="1114" spans="1:51" s="14" customFormat="1" ht="12">
      <c r="A1114" s="14"/>
      <c r="B1114" s="258"/>
      <c r="C1114" s="259"/>
      <c r="D1114" s="249" t="s">
        <v>221</v>
      </c>
      <c r="E1114" s="260" t="s">
        <v>1</v>
      </c>
      <c r="F1114" s="261" t="s">
        <v>1151</v>
      </c>
      <c r="G1114" s="259"/>
      <c r="H1114" s="262">
        <v>7.893</v>
      </c>
      <c r="I1114" s="263"/>
      <c r="J1114" s="259"/>
      <c r="K1114" s="259"/>
      <c r="L1114" s="264"/>
      <c r="M1114" s="265"/>
      <c r="N1114" s="266"/>
      <c r="O1114" s="266"/>
      <c r="P1114" s="266"/>
      <c r="Q1114" s="266"/>
      <c r="R1114" s="266"/>
      <c r="S1114" s="266"/>
      <c r="T1114" s="267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68" t="s">
        <v>221</v>
      </c>
      <c r="AU1114" s="268" t="s">
        <v>84</v>
      </c>
      <c r="AV1114" s="14" t="s">
        <v>84</v>
      </c>
      <c r="AW1114" s="14" t="s">
        <v>31</v>
      </c>
      <c r="AX1114" s="14" t="s">
        <v>74</v>
      </c>
      <c r="AY1114" s="268" t="s">
        <v>211</v>
      </c>
    </row>
    <row r="1115" spans="1:51" s="15" customFormat="1" ht="12">
      <c r="A1115" s="15"/>
      <c r="B1115" s="269"/>
      <c r="C1115" s="270"/>
      <c r="D1115" s="249" t="s">
        <v>221</v>
      </c>
      <c r="E1115" s="271" t="s">
        <v>1</v>
      </c>
      <c r="F1115" s="272" t="s">
        <v>225</v>
      </c>
      <c r="G1115" s="270"/>
      <c r="H1115" s="273">
        <v>14.635</v>
      </c>
      <c r="I1115" s="274"/>
      <c r="J1115" s="270"/>
      <c r="K1115" s="270"/>
      <c r="L1115" s="275"/>
      <c r="M1115" s="276"/>
      <c r="N1115" s="277"/>
      <c r="O1115" s="277"/>
      <c r="P1115" s="277"/>
      <c r="Q1115" s="277"/>
      <c r="R1115" s="277"/>
      <c r="S1115" s="277"/>
      <c r="T1115" s="278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T1115" s="279" t="s">
        <v>221</v>
      </c>
      <c r="AU1115" s="279" t="s">
        <v>84</v>
      </c>
      <c r="AV1115" s="15" t="s">
        <v>217</v>
      </c>
      <c r="AW1115" s="15" t="s">
        <v>31</v>
      </c>
      <c r="AX1115" s="15" t="s">
        <v>82</v>
      </c>
      <c r="AY1115" s="279" t="s">
        <v>211</v>
      </c>
    </row>
    <row r="1116" spans="1:65" s="2" customFormat="1" ht="24.15" customHeight="1">
      <c r="A1116" s="38"/>
      <c r="B1116" s="39"/>
      <c r="C1116" s="228" t="s">
        <v>1152</v>
      </c>
      <c r="D1116" s="228" t="s">
        <v>213</v>
      </c>
      <c r="E1116" s="229" t="s">
        <v>1153</v>
      </c>
      <c r="F1116" s="230" t="s">
        <v>1154</v>
      </c>
      <c r="G1116" s="231" t="s">
        <v>738</v>
      </c>
      <c r="H1116" s="291"/>
      <c r="I1116" s="233"/>
      <c r="J1116" s="234">
        <f>ROUND(I1116*H1116,2)</f>
        <v>0</v>
      </c>
      <c r="K1116" s="235"/>
      <c r="L1116" s="44"/>
      <c r="M1116" s="236" t="s">
        <v>1</v>
      </c>
      <c r="N1116" s="237" t="s">
        <v>39</v>
      </c>
      <c r="O1116" s="91"/>
      <c r="P1116" s="238">
        <f>O1116*H1116</f>
        <v>0</v>
      </c>
      <c r="Q1116" s="238">
        <v>0</v>
      </c>
      <c r="R1116" s="238">
        <f>Q1116*H1116</f>
        <v>0</v>
      </c>
      <c r="S1116" s="238">
        <v>0</v>
      </c>
      <c r="T1116" s="239">
        <f>S1116*H1116</f>
        <v>0</v>
      </c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R1116" s="240" t="s">
        <v>310</v>
      </c>
      <c r="AT1116" s="240" t="s">
        <v>213</v>
      </c>
      <c r="AU1116" s="240" t="s">
        <v>84</v>
      </c>
      <c r="AY1116" s="17" t="s">
        <v>211</v>
      </c>
      <c r="BE1116" s="241">
        <f>IF(N1116="základní",J1116,0)</f>
        <v>0</v>
      </c>
      <c r="BF1116" s="241">
        <f>IF(N1116="snížená",J1116,0)</f>
        <v>0</v>
      </c>
      <c r="BG1116" s="241">
        <f>IF(N1116="zákl. přenesená",J1116,0)</f>
        <v>0</v>
      </c>
      <c r="BH1116" s="241">
        <f>IF(N1116="sníž. přenesená",J1116,0)</f>
        <v>0</v>
      </c>
      <c r="BI1116" s="241">
        <f>IF(N1116="nulová",J1116,0)</f>
        <v>0</v>
      </c>
      <c r="BJ1116" s="17" t="s">
        <v>82</v>
      </c>
      <c r="BK1116" s="241">
        <f>ROUND(I1116*H1116,2)</f>
        <v>0</v>
      </c>
      <c r="BL1116" s="17" t="s">
        <v>310</v>
      </c>
      <c r="BM1116" s="240" t="s">
        <v>1155</v>
      </c>
    </row>
    <row r="1117" spans="1:63" s="12" customFormat="1" ht="22.8" customHeight="1">
      <c r="A1117" s="12"/>
      <c r="B1117" s="212"/>
      <c r="C1117" s="213"/>
      <c r="D1117" s="214" t="s">
        <v>73</v>
      </c>
      <c r="E1117" s="226" t="s">
        <v>1156</v>
      </c>
      <c r="F1117" s="226" t="s">
        <v>1157</v>
      </c>
      <c r="G1117" s="213"/>
      <c r="H1117" s="213"/>
      <c r="I1117" s="216"/>
      <c r="J1117" s="227">
        <f>BK1117</f>
        <v>0</v>
      </c>
      <c r="K1117" s="213"/>
      <c r="L1117" s="218"/>
      <c r="M1117" s="219"/>
      <c r="N1117" s="220"/>
      <c r="O1117" s="220"/>
      <c r="P1117" s="221">
        <f>SUM(P1118:P1215)</f>
        <v>0</v>
      </c>
      <c r="Q1117" s="220"/>
      <c r="R1117" s="221">
        <f>SUM(R1118:R1215)</f>
        <v>6.78643868</v>
      </c>
      <c r="S1117" s="220"/>
      <c r="T1117" s="222">
        <f>SUM(T1118:T1215)</f>
        <v>0</v>
      </c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R1117" s="223" t="s">
        <v>84</v>
      </c>
      <c r="AT1117" s="224" t="s">
        <v>73</v>
      </c>
      <c r="AU1117" s="224" t="s">
        <v>82</v>
      </c>
      <c r="AY1117" s="223" t="s">
        <v>211</v>
      </c>
      <c r="BK1117" s="225">
        <f>SUM(BK1118:BK1215)</f>
        <v>0</v>
      </c>
    </row>
    <row r="1118" spans="1:65" s="2" customFormat="1" ht="16.5" customHeight="1">
      <c r="A1118" s="38"/>
      <c r="B1118" s="39"/>
      <c r="C1118" s="228" t="s">
        <v>1158</v>
      </c>
      <c r="D1118" s="228" t="s">
        <v>213</v>
      </c>
      <c r="E1118" s="229" t="s">
        <v>1159</v>
      </c>
      <c r="F1118" s="230" t="s">
        <v>1160</v>
      </c>
      <c r="G1118" s="231" t="s">
        <v>292</v>
      </c>
      <c r="H1118" s="232">
        <v>211.77</v>
      </c>
      <c r="I1118" s="233"/>
      <c r="J1118" s="234">
        <f>ROUND(I1118*H1118,2)</f>
        <v>0</v>
      </c>
      <c r="K1118" s="235"/>
      <c r="L1118" s="44"/>
      <c r="M1118" s="236" t="s">
        <v>1</v>
      </c>
      <c r="N1118" s="237" t="s">
        <v>39</v>
      </c>
      <c r="O1118" s="91"/>
      <c r="P1118" s="238">
        <f>O1118*H1118</f>
        <v>0</v>
      </c>
      <c r="Q1118" s="238">
        <v>0</v>
      </c>
      <c r="R1118" s="238">
        <f>Q1118*H1118</f>
        <v>0</v>
      </c>
      <c r="S1118" s="238">
        <v>0</v>
      </c>
      <c r="T1118" s="239">
        <f>S1118*H1118</f>
        <v>0</v>
      </c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R1118" s="240" t="s">
        <v>310</v>
      </c>
      <c r="AT1118" s="240" t="s">
        <v>213</v>
      </c>
      <c r="AU1118" s="240" t="s">
        <v>84</v>
      </c>
      <c r="AY1118" s="17" t="s">
        <v>211</v>
      </c>
      <c r="BE1118" s="241">
        <f>IF(N1118="základní",J1118,0)</f>
        <v>0</v>
      </c>
      <c r="BF1118" s="241">
        <f>IF(N1118="snížená",J1118,0)</f>
        <v>0</v>
      </c>
      <c r="BG1118" s="241">
        <f>IF(N1118="zákl. přenesená",J1118,0)</f>
        <v>0</v>
      </c>
      <c r="BH1118" s="241">
        <f>IF(N1118="sníž. přenesená",J1118,0)</f>
        <v>0</v>
      </c>
      <c r="BI1118" s="241">
        <f>IF(N1118="nulová",J1118,0)</f>
        <v>0</v>
      </c>
      <c r="BJ1118" s="17" t="s">
        <v>82</v>
      </c>
      <c r="BK1118" s="241">
        <f>ROUND(I1118*H1118,2)</f>
        <v>0</v>
      </c>
      <c r="BL1118" s="17" t="s">
        <v>310</v>
      </c>
      <c r="BM1118" s="240" t="s">
        <v>1161</v>
      </c>
    </row>
    <row r="1119" spans="1:51" s="13" customFormat="1" ht="12">
      <c r="A1119" s="13"/>
      <c r="B1119" s="247"/>
      <c r="C1119" s="248"/>
      <c r="D1119" s="249" t="s">
        <v>221</v>
      </c>
      <c r="E1119" s="250" t="s">
        <v>1</v>
      </c>
      <c r="F1119" s="251" t="s">
        <v>223</v>
      </c>
      <c r="G1119" s="248"/>
      <c r="H1119" s="250" t="s">
        <v>1</v>
      </c>
      <c r="I1119" s="252"/>
      <c r="J1119" s="248"/>
      <c r="K1119" s="248"/>
      <c r="L1119" s="253"/>
      <c r="M1119" s="254"/>
      <c r="N1119" s="255"/>
      <c r="O1119" s="255"/>
      <c r="P1119" s="255"/>
      <c r="Q1119" s="255"/>
      <c r="R1119" s="255"/>
      <c r="S1119" s="255"/>
      <c r="T1119" s="256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57" t="s">
        <v>221</v>
      </c>
      <c r="AU1119" s="257" t="s">
        <v>84</v>
      </c>
      <c r="AV1119" s="13" t="s">
        <v>82</v>
      </c>
      <c r="AW1119" s="13" t="s">
        <v>31</v>
      </c>
      <c r="AX1119" s="13" t="s">
        <v>74</v>
      </c>
      <c r="AY1119" s="257" t="s">
        <v>211</v>
      </c>
    </row>
    <row r="1120" spans="1:51" s="14" customFormat="1" ht="12">
      <c r="A1120" s="14"/>
      <c r="B1120" s="258"/>
      <c r="C1120" s="259"/>
      <c r="D1120" s="249" t="s">
        <v>221</v>
      </c>
      <c r="E1120" s="260" t="s">
        <v>1</v>
      </c>
      <c r="F1120" s="261" t="s">
        <v>436</v>
      </c>
      <c r="G1120" s="259"/>
      <c r="H1120" s="262">
        <v>15.2</v>
      </c>
      <c r="I1120" s="263"/>
      <c r="J1120" s="259"/>
      <c r="K1120" s="259"/>
      <c r="L1120" s="264"/>
      <c r="M1120" s="265"/>
      <c r="N1120" s="266"/>
      <c r="O1120" s="266"/>
      <c r="P1120" s="266"/>
      <c r="Q1120" s="266"/>
      <c r="R1120" s="266"/>
      <c r="S1120" s="266"/>
      <c r="T1120" s="267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68" t="s">
        <v>221</v>
      </c>
      <c r="AU1120" s="268" t="s">
        <v>84</v>
      </c>
      <c r="AV1120" s="14" t="s">
        <v>84</v>
      </c>
      <c r="AW1120" s="14" t="s">
        <v>31</v>
      </c>
      <c r="AX1120" s="14" t="s">
        <v>74</v>
      </c>
      <c r="AY1120" s="268" t="s">
        <v>211</v>
      </c>
    </row>
    <row r="1121" spans="1:51" s="14" customFormat="1" ht="12">
      <c r="A1121" s="14"/>
      <c r="B1121" s="258"/>
      <c r="C1121" s="259"/>
      <c r="D1121" s="249" t="s">
        <v>221</v>
      </c>
      <c r="E1121" s="260" t="s">
        <v>1</v>
      </c>
      <c r="F1121" s="261" t="s">
        <v>437</v>
      </c>
      <c r="G1121" s="259"/>
      <c r="H1121" s="262">
        <v>3.3</v>
      </c>
      <c r="I1121" s="263"/>
      <c r="J1121" s="259"/>
      <c r="K1121" s="259"/>
      <c r="L1121" s="264"/>
      <c r="M1121" s="265"/>
      <c r="N1121" s="266"/>
      <c r="O1121" s="266"/>
      <c r="P1121" s="266"/>
      <c r="Q1121" s="266"/>
      <c r="R1121" s="266"/>
      <c r="S1121" s="266"/>
      <c r="T1121" s="267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68" t="s">
        <v>221</v>
      </c>
      <c r="AU1121" s="268" t="s">
        <v>84</v>
      </c>
      <c r="AV1121" s="14" t="s">
        <v>84</v>
      </c>
      <c r="AW1121" s="14" t="s">
        <v>31</v>
      </c>
      <c r="AX1121" s="14" t="s">
        <v>74</v>
      </c>
      <c r="AY1121" s="268" t="s">
        <v>211</v>
      </c>
    </row>
    <row r="1122" spans="1:51" s="14" customFormat="1" ht="12">
      <c r="A1122" s="14"/>
      <c r="B1122" s="258"/>
      <c r="C1122" s="259"/>
      <c r="D1122" s="249" t="s">
        <v>221</v>
      </c>
      <c r="E1122" s="260" t="s">
        <v>1</v>
      </c>
      <c r="F1122" s="261" t="s">
        <v>438</v>
      </c>
      <c r="G1122" s="259"/>
      <c r="H1122" s="262">
        <v>13.6</v>
      </c>
      <c r="I1122" s="263"/>
      <c r="J1122" s="259"/>
      <c r="K1122" s="259"/>
      <c r="L1122" s="264"/>
      <c r="M1122" s="265"/>
      <c r="N1122" s="266"/>
      <c r="O1122" s="266"/>
      <c r="P1122" s="266"/>
      <c r="Q1122" s="266"/>
      <c r="R1122" s="266"/>
      <c r="S1122" s="266"/>
      <c r="T1122" s="267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68" t="s">
        <v>221</v>
      </c>
      <c r="AU1122" s="268" t="s">
        <v>84</v>
      </c>
      <c r="AV1122" s="14" t="s">
        <v>84</v>
      </c>
      <c r="AW1122" s="14" t="s">
        <v>31</v>
      </c>
      <c r="AX1122" s="14" t="s">
        <v>74</v>
      </c>
      <c r="AY1122" s="268" t="s">
        <v>211</v>
      </c>
    </row>
    <row r="1123" spans="1:51" s="14" customFormat="1" ht="12">
      <c r="A1123" s="14"/>
      <c r="B1123" s="258"/>
      <c r="C1123" s="259"/>
      <c r="D1123" s="249" t="s">
        <v>221</v>
      </c>
      <c r="E1123" s="260" t="s">
        <v>1</v>
      </c>
      <c r="F1123" s="261" t="s">
        <v>439</v>
      </c>
      <c r="G1123" s="259"/>
      <c r="H1123" s="262">
        <v>4.24</v>
      </c>
      <c r="I1123" s="263"/>
      <c r="J1123" s="259"/>
      <c r="K1123" s="259"/>
      <c r="L1123" s="264"/>
      <c r="M1123" s="265"/>
      <c r="N1123" s="266"/>
      <c r="O1123" s="266"/>
      <c r="P1123" s="266"/>
      <c r="Q1123" s="266"/>
      <c r="R1123" s="266"/>
      <c r="S1123" s="266"/>
      <c r="T1123" s="267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68" t="s">
        <v>221</v>
      </c>
      <c r="AU1123" s="268" t="s">
        <v>84</v>
      </c>
      <c r="AV1123" s="14" t="s">
        <v>84</v>
      </c>
      <c r="AW1123" s="14" t="s">
        <v>31</v>
      </c>
      <c r="AX1123" s="14" t="s">
        <v>74</v>
      </c>
      <c r="AY1123" s="268" t="s">
        <v>211</v>
      </c>
    </row>
    <row r="1124" spans="1:51" s="14" customFormat="1" ht="12">
      <c r="A1124" s="14"/>
      <c r="B1124" s="258"/>
      <c r="C1124" s="259"/>
      <c r="D1124" s="249" t="s">
        <v>221</v>
      </c>
      <c r="E1124" s="260" t="s">
        <v>1</v>
      </c>
      <c r="F1124" s="261" t="s">
        <v>1162</v>
      </c>
      <c r="G1124" s="259"/>
      <c r="H1124" s="262">
        <v>34.83</v>
      </c>
      <c r="I1124" s="263"/>
      <c r="J1124" s="259"/>
      <c r="K1124" s="259"/>
      <c r="L1124" s="264"/>
      <c r="M1124" s="265"/>
      <c r="N1124" s="266"/>
      <c r="O1124" s="266"/>
      <c r="P1124" s="266"/>
      <c r="Q1124" s="266"/>
      <c r="R1124" s="266"/>
      <c r="S1124" s="266"/>
      <c r="T1124" s="267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68" t="s">
        <v>221</v>
      </c>
      <c r="AU1124" s="268" t="s">
        <v>84</v>
      </c>
      <c r="AV1124" s="14" t="s">
        <v>84</v>
      </c>
      <c r="AW1124" s="14" t="s">
        <v>31</v>
      </c>
      <c r="AX1124" s="14" t="s">
        <v>74</v>
      </c>
      <c r="AY1124" s="268" t="s">
        <v>211</v>
      </c>
    </row>
    <row r="1125" spans="1:51" s="13" customFormat="1" ht="12">
      <c r="A1125" s="13"/>
      <c r="B1125" s="247"/>
      <c r="C1125" s="248"/>
      <c r="D1125" s="249" t="s">
        <v>221</v>
      </c>
      <c r="E1125" s="250" t="s">
        <v>1</v>
      </c>
      <c r="F1125" s="251" t="s">
        <v>331</v>
      </c>
      <c r="G1125" s="248"/>
      <c r="H1125" s="250" t="s">
        <v>1</v>
      </c>
      <c r="I1125" s="252"/>
      <c r="J1125" s="248"/>
      <c r="K1125" s="248"/>
      <c r="L1125" s="253"/>
      <c r="M1125" s="254"/>
      <c r="N1125" s="255"/>
      <c r="O1125" s="255"/>
      <c r="P1125" s="255"/>
      <c r="Q1125" s="255"/>
      <c r="R1125" s="255"/>
      <c r="S1125" s="255"/>
      <c r="T1125" s="256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57" t="s">
        <v>221</v>
      </c>
      <c r="AU1125" s="257" t="s">
        <v>84</v>
      </c>
      <c r="AV1125" s="13" t="s">
        <v>82</v>
      </c>
      <c r="AW1125" s="13" t="s">
        <v>31</v>
      </c>
      <c r="AX1125" s="13" t="s">
        <v>74</v>
      </c>
      <c r="AY1125" s="257" t="s">
        <v>211</v>
      </c>
    </row>
    <row r="1126" spans="1:51" s="14" customFormat="1" ht="12">
      <c r="A1126" s="14"/>
      <c r="B1126" s="258"/>
      <c r="C1126" s="259"/>
      <c r="D1126" s="249" t="s">
        <v>221</v>
      </c>
      <c r="E1126" s="260" t="s">
        <v>1</v>
      </c>
      <c r="F1126" s="261" t="s">
        <v>483</v>
      </c>
      <c r="G1126" s="259"/>
      <c r="H1126" s="262">
        <v>16.54</v>
      </c>
      <c r="I1126" s="263"/>
      <c r="J1126" s="259"/>
      <c r="K1126" s="259"/>
      <c r="L1126" s="264"/>
      <c r="M1126" s="265"/>
      <c r="N1126" s="266"/>
      <c r="O1126" s="266"/>
      <c r="P1126" s="266"/>
      <c r="Q1126" s="266"/>
      <c r="R1126" s="266"/>
      <c r="S1126" s="266"/>
      <c r="T1126" s="267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68" t="s">
        <v>221</v>
      </c>
      <c r="AU1126" s="268" t="s">
        <v>84</v>
      </c>
      <c r="AV1126" s="14" t="s">
        <v>84</v>
      </c>
      <c r="AW1126" s="14" t="s">
        <v>31</v>
      </c>
      <c r="AX1126" s="14" t="s">
        <v>74</v>
      </c>
      <c r="AY1126" s="268" t="s">
        <v>211</v>
      </c>
    </row>
    <row r="1127" spans="1:51" s="14" customFormat="1" ht="12">
      <c r="A1127" s="14"/>
      <c r="B1127" s="258"/>
      <c r="C1127" s="259"/>
      <c r="D1127" s="249" t="s">
        <v>221</v>
      </c>
      <c r="E1127" s="260" t="s">
        <v>1</v>
      </c>
      <c r="F1127" s="261" t="s">
        <v>484</v>
      </c>
      <c r="G1127" s="259"/>
      <c r="H1127" s="262">
        <v>18</v>
      </c>
      <c r="I1127" s="263"/>
      <c r="J1127" s="259"/>
      <c r="K1127" s="259"/>
      <c r="L1127" s="264"/>
      <c r="M1127" s="265"/>
      <c r="N1127" s="266"/>
      <c r="O1127" s="266"/>
      <c r="P1127" s="266"/>
      <c r="Q1127" s="266"/>
      <c r="R1127" s="266"/>
      <c r="S1127" s="266"/>
      <c r="T1127" s="267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68" t="s">
        <v>221</v>
      </c>
      <c r="AU1127" s="268" t="s">
        <v>84</v>
      </c>
      <c r="AV1127" s="14" t="s">
        <v>84</v>
      </c>
      <c r="AW1127" s="14" t="s">
        <v>31</v>
      </c>
      <c r="AX1127" s="14" t="s">
        <v>74</v>
      </c>
      <c r="AY1127" s="268" t="s">
        <v>211</v>
      </c>
    </row>
    <row r="1128" spans="1:51" s="14" customFormat="1" ht="12">
      <c r="A1128" s="14"/>
      <c r="B1128" s="258"/>
      <c r="C1128" s="259"/>
      <c r="D1128" s="249" t="s">
        <v>221</v>
      </c>
      <c r="E1128" s="260" t="s">
        <v>1</v>
      </c>
      <c r="F1128" s="261" t="s">
        <v>495</v>
      </c>
      <c r="G1128" s="259"/>
      <c r="H1128" s="262">
        <v>42.38</v>
      </c>
      <c r="I1128" s="263"/>
      <c r="J1128" s="259"/>
      <c r="K1128" s="259"/>
      <c r="L1128" s="264"/>
      <c r="M1128" s="265"/>
      <c r="N1128" s="266"/>
      <c r="O1128" s="266"/>
      <c r="P1128" s="266"/>
      <c r="Q1128" s="266"/>
      <c r="R1128" s="266"/>
      <c r="S1128" s="266"/>
      <c r="T1128" s="267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68" t="s">
        <v>221</v>
      </c>
      <c r="AU1128" s="268" t="s">
        <v>84</v>
      </c>
      <c r="AV1128" s="14" t="s">
        <v>84</v>
      </c>
      <c r="AW1128" s="14" t="s">
        <v>31</v>
      </c>
      <c r="AX1128" s="14" t="s">
        <v>74</v>
      </c>
      <c r="AY1128" s="268" t="s">
        <v>211</v>
      </c>
    </row>
    <row r="1129" spans="1:51" s="14" customFormat="1" ht="12">
      <c r="A1129" s="14"/>
      <c r="B1129" s="258"/>
      <c r="C1129" s="259"/>
      <c r="D1129" s="249" t="s">
        <v>221</v>
      </c>
      <c r="E1129" s="260" t="s">
        <v>1</v>
      </c>
      <c r="F1129" s="261" t="s">
        <v>496</v>
      </c>
      <c r="G1129" s="259"/>
      <c r="H1129" s="262">
        <v>29.14</v>
      </c>
      <c r="I1129" s="263"/>
      <c r="J1129" s="259"/>
      <c r="K1129" s="259"/>
      <c r="L1129" s="264"/>
      <c r="M1129" s="265"/>
      <c r="N1129" s="266"/>
      <c r="O1129" s="266"/>
      <c r="P1129" s="266"/>
      <c r="Q1129" s="266"/>
      <c r="R1129" s="266"/>
      <c r="S1129" s="266"/>
      <c r="T1129" s="267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68" t="s">
        <v>221</v>
      </c>
      <c r="AU1129" s="268" t="s">
        <v>84</v>
      </c>
      <c r="AV1129" s="14" t="s">
        <v>84</v>
      </c>
      <c r="AW1129" s="14" t="s">
        <v>31</v>
      </c>
      <c r="AX1129" s="14" t="s">
        <v>74</v>
      </c>
      <c r="AY1129" s="268" t="s">
        <v>211</v>
      </c>
    </row>
    <row r="1130" spans="1:51" s="13" customFormat="1" ht="12">
      <c r="A1130" s="13"/>
      <c r="B1130" s="247"/>
      <c r="C1130" s="248"/>
      <c r="D1130" s="249" t="s">
        <v>221</v>
      </c>
      <c r="E1130" s="250" t="s">
        <v>1</v>
      </c>
      <c r="F1130" s="251" t="s">
        <v>335</v>
      </c>
      <c r="G1130" s="248"/>
      <c r="H1130" s="250" t="s">
        <v>1</v>
      </c>
      <c r="I1130" s="252"/>
      <c r="J1130" s="248"/>
      <c r="K1130" s="248"/>
      <c r="L1130" s="253"/>
      <c r="M1130" s="254"/>
      <c r="N1130" s="255"/>
      <c r="O1130" s="255"/>
      <c r="P1130" s="255"/>
      <c r="Q1130" s="255"/>
      <c r="R1130" s="255"/>
      <c r="S1130" s="255"/>
      <c r="T1130" s="256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57" t="s">
        <v>221</v>
      </c>
      <c r="AU1130" s="257" t="s">
        <v>84</v>
      </c>
      <c r="AV1130" s="13" t="s">
        <v>82</v>
      </c>
      <c r="AW1130" s="13" t="s">
        <v>31</v>
      </c>
      <c r="AX1130" s="13" t="s">
        <v>74</v>
      </c>
      <c r="AY1130" s="257" t="s">
        <v>211</v>
      </c>
    </row>
    <row r="1131" spans="1:51" s="14" customFormat="1" ht="12">
      <c r="A1131" s="14"/>
      <c r="B1131" s="258"/>
      <c r="C1131" s="259"/>
      <c r="D1131" s="249" t="s">
        <v>221</v>
      </c>
      <c r="E1131" s="260" t="s">
        <v>1</v>
      </c>
      <c r="F1131" s="261" t="s">
        <v>485</v>
      </c>
      <c r="G1131" s="259"/>
      <c r="H1131" s="262">
        <v>16.54</v>
      </c>
      <c r="I1131" s="263"/>
      <c r="J1131" s="259"/>
      <c r="K1131" s="259"/>
      <c r="L1131" s="264"/>
      <c r="M1131" s="265"/>
      <c r="N1131" s="266"/>
      <c r="O1131" s="266"/>
      <c r="P1131" s="266"/>
      <c r="Q1131" s="266"/>
      <c r="R1131" s="266"/>
      <c r="S1131" s="266"/>
      <c r="T1131" s="267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68" t="s">
        <v>221</v>
      </c>
      <c r="AU1131" s="268" t="s">
        <v>84</v>
      </c>
      <c r="AV1131" s="14" t="s">
        <v>84</v>
      </c>
      <c r="AW1131" s="14" t="s">
        <v>31</v>
      </c>
      <c r="AX1131" s="14" t="s">
        <v>74</v>
      </c>
      <c r="AY1131" s="268" t="s">
        <v>211</v>
      </c>
    </row>
    <row r="1132" spans="1:51" s="14" customFormat="1" ht="12">
      <c r="A1132" s="14"/>
      <c r="B1132" s="258"/>
      <c r="C1132" s="259"/>
      <c r="D1132" s="249" t="s">
        <v>221</v>
      </c>
      <c r="E1132" s="260" t="s">
        <v>1</v>
      </c>
      <c r="F1132" s="261" t="s">
        <v>486</v>
      </c>
      <c r="G1132" s="259"/>
      <c r="H1132" s="262">
        <v>18</v>
      </c>
      <c r="I1132" s="263"/>
      <c r="J1132" s="259"/>
      <c r="K1132" s="259"/>
      <c r="L1132" s="264"/>
      <c r="M1132" s="265"/>
      <c r="N1132" s="266"/>
      <c r="O1132" s="266"/>
      <c r="P1132" s="266"/>
      <c r="Q1132" s="266"/>
      <c r="R1132" s="266"/>
      <c r="S1132" s="266"/>
      <c r="T1132" s="267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68" t="s">
        <v>221</v>
      </c>
      <c r="AU1132" s="268" t="s">
        <v>84</v>
      </c>
      <c r="AV1132" s="14" t="s">
        <v>84</v>
      </c>
      <c r="AW1132" s="14" t="s">
        <v>31</v>
      </c>
      <c r="AX1132" s="14" t="s">
        <v>74</v>
      </c>
      <c r="AY1132" s="268" t="s">
        <v>211</v>
      </c>
    </row>
    <row r="1133" spans="1:51" s="15" customFormat="1" ht="12">
      <c r="A1133" s="15"/>
      <c r="B1133" s="269"/>
      <c r="C1133" s="270"/>
      <c r="D1133" s="249" t="s">
        <v>221</v>
      </c>
      <c r="E1133" s="271" t="s">
        <v>1</v>
      </c>
      <c r="F1133" s="272" t="s">
        <v>225</v>
      </c>
      <c r="G1133" s="270"/>
      <c r="H1133" s="273">
        <v>211.77</v>
      </c>
      <c r="I1133" s="274"/>
      <c r="J1133" s="270"/>
      <c r="K1133" s="270"/>
      <c r="L1133" s="275"/>
      <c r="M1133" s="276"/>
      <c r="N1133" s="277"/>
      <c r="O1133" s="277"/>
      <c r="P1133" s="277"/>
      <c r="Q1133" s="277"/>
      <c r="R1133" s="277"/>
      <c r="S1133" s="277"/>
      <c r="T1133" s="278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T1133" s="279" t="s">
        <v>221</v>
      </c>
      <c r="AU1133" s="279" t="s">
        <v>84</v>
      </c>
      <c r="AV1133" s="15" t="s">
        <v>217</v>
      </c>
      <c r="AW1133" s="15" t="s">
        <v>31</v>
      </c>
      <c r="AX1133" s="15" t="s">
        <v>82</v>
      </c>
      <c r="AY1133" s="279" t="s">
        <v>211</v>
      </c>
    </row>
    <row r="1134" spans="1:65" s="2" customFormat="1" ht="16.5" customHeight="1">
      <c r="A1134" s="38"/>
      <c r="B1134" s="39"/>
      <c r="C1134" s="228" t="s">
        <v>1163</v>
      </c>
      <c r="D1134" s="228" t="s">
        <v>213</v>
      </c>
      <c r="E1134" s="229" t="s">
        <v>1164</v>
      </c>
      <c r="F1134" s="230" t="s">
        <v>1165</v>
      </c>
      <c r="G1134" s="231" t="s">
        <v>292</v>
      </c>
      <c r="H1134" s="232">
        <v>219.259</v>
      </c>
      <c r="I1134" s="233"/>
      <c r="J1134" s="234">
        <f>ROUND(I1134*H1134,2)</f>
        <v>0</v>
      </c>
      <c r="K1134" s="235"/>
      <c r="L1134" s="44"/>
      <c r="M1134" s="236" t="s">
        <v>1</v>
      </c>
      <c r="N1134" s="237" t="s">
        <v>39</v>
      </c>
      <c r="O1134" s="91"/>
      <c r="P1134" s="238">
        <f>O1134*H1134</f>
        <v>0</v>
      </c>
      <c r="Q1134" s="238">
        <v>0.0003</v>
      </c>
      <c r="R1134" s="238">
        <f>Q1134*H1134</f>
        <v>0.0657777</v>
      </c>
      <c r="S1134" s="238">
        <v>0</v>
      </c>
      <c r="T1134" s="239">
        <f>S1134*H1134</f>
        <v>0</v>
      </c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R1134" s="240" t="s">
        <v>310</v>
      </c>
      <c r="AT1134" s="240" t="s">
        <v>213</v>
      </c>
      <c r="AU1134" s="240" t="s">
        <v>84</v>
      </c>
      <c r="AY1134" s="17" t="s">
        <v>211</v>
      </c>
      <c r="BE1134" s="241">
        <f>IF(N1134="základní",J1134,0)</f>
        <v>0</v>
      </c>
      <c r="BF1134" s="241">
        <f>IF(N1134="snížená",J1134,0)</f>
        <v>0</v>
      </c>
      <c r="BG1134" s="241">
        <f>IF(N1134="zákl. přenesená",J1134,0)</f>
        <v>0</v>
      </c>
      <c r="BH1134" s="241">
        <f>IF(N1134="sníž. přenesená",J1134,0)</f>
        <v>0</v>
      </c>
      <c r="BI1134" s="241">
        <f>IF(N1134="nulová",J1134,0)</f>
        <v>0</v>
      </c>
      <c r="BJ1134" s="17" t="s">
        <v>82</v>
      </c>
      <c r="BK1134" s="241">
        <f>ROUND(I1134*H1134,2)</f>
        <v>0</v>
      </c>
      <c r="BL1134" s="17" t="s">
        <v>310</v>
      </c>
      <c r="BM1134" s="240" t="s">
        <v>1166</v>
      </c>
    </row>
    <row r="1135" spans="1:51" s="13" customFormat="1" ht="12">
      <c r="A1135" s="13"/>
      <c r="B1135" s="247"/>
      <c r="C1135" s="248"/>
      <c r="D1135" s="249" t="s">
        <v>221</v>
      </c>
      <c r="E1135" s="250" t="s">
        <v>1</v>
      </c>
      <c r="F1135" s="251" t="s">
        <v>1167</v>
      </c>
      <c r="G1135" s="248"/>
      <c r="H1135" s="250" t="s">
        <v>1</v>
      </c>
      <c r="I1135" s="252"/>
      <c r="J1135" s="248"/>
      <c r="K1135" s="248"/>
      <c r="L1135" s="253"/>
      <c r="M1135" s="254"/>
      <c r="N1135" s="255"/>
      <c r="O1135" s="255"/>
      <c r="P1135" s="255"/>
      <c r="Q1135" s="255"/>
      <c r="R1135" s="255"/>
      <c r="S1135" s="255"/>
      <c r="T1135" s="256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57" t="s">
        <v>221</v>
      </c>
      <c r="AU1135" s="257" t="s">
        <v>84</v>
      </c>
      <c r="AV1135" s="13" t="s">
        <v>82</v>
      </c>
      <c r="AW1135" s="13" t="s">
        <v>31</v>
      </c>
      <c r="AX1135" s="13" t="s">
        <v>74</v>
      </c>
      <c r="AY1135" s="257" t="s">
        <v>211</v>
      </c>
    </row>
    <row r="1136" spans="1:51" s="14" customFormat="1" ht="12">
      <c r="A1136" s="14"/>
      <c r="B1136" s="258"/>
      <c r="C1136" s="259"/>
      <c r="D1136" s="249" t="s">
        <v>221</v>
      </c>
      <c r="E1136" s="260" t="s">
        <v>1</v>
      </c>
      <c r="F1136" s="261" t="s">
        <v>1168</v>
      </c>
      <c r="G1136" s="259"/>
      <c r="H1136" s="262">
        <v>7.489</v>
      </c>
      <c r="I1136" s="263"/>
      <c r="J1136" s="259"/>
      <c r="K1136" s="259"/>
      <c r="L1136" s="264"/>
      <c r="M1136" s="265"/>
      <c r="N1136" s="266"/>
      <c r="O1136" s="266"/>
      <c r="P1136" s="266"/>
      <c r="Q1136" s="266"/>
      <c r="R1136" s="266"/>
      <c r="S1136" s="266"/>
      <c r="T1136" s="267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68" t="s">
        <v>221</v>
      </c>
      <c r="AU1136" s="268" t="s">
        <v>84</v>
      </c>
      <c r="AV1136" s="14" t="s">
        <v>84</v>
      </c>
      <c r="AW1136" s="14" t="s">
        <v>31</v>
      </c>
      <c r="AX1136" s="14" t="s">
        <v>74</v>
      </c>
      <c r="AY1136" s="268" t="s">
        <v>211</v>
      </c>
    </row>
    <row r="1137" spans="1:51" s="13" customFormat="1" ht="12">
      <c r="A1137" s="13"/>
      <c r="B1137" s="247"/>
      <c r="C1137" s="248"/>
      <c r="D1137" s="249" t="s">
        <v>221</v>
      </c>
      <c r="E1137" s="250" t="s">
        <v>1</v>
      </c>
      <c r="F1137" s="251" t="s">
        <v>1169</v>
      </c>
      <c r="G1137" s="248"/>
      <c r="H1137" s="250" t="s">
        <v>1</v>
      </c>
      <c r="I1137" s="252"/>
      <c r="J1137" s="248"/>
      <c r="K1137" s="248"/>
      <c r="L1137" s="253"/>
      <c r="M1137" s="254"/>
      <c r="N1137" s="255"/>
      <c r="O1137" s="255"/>
      <c r="P1137" s="255"/>
      <c r="Q1137" s="255"/>
      <c r="R1137" s="255"/>
      <c r="S1137" s="255"/>
      <c r="T1137" s="256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57" t="s">
        <v>221</v>
      </c>
      <c r="AU1137" s="257" t="s">
        <v>84</v>
      </c>
      <c r="AV1137" s="13" t="s">
        <v>82</v>
      </c>
      <c r="AW1137" s="13" t="s">
        <v>31</v>
      </c>
      <c r="AX1137" s="13" t="s">
        <v>74</v>
      </c>
      <c r="AY1137" s="257" t="s">
        <v>211</v>
      </c>
    </row>
    <row r="1138" spans="1:51" s="13" customFormat="1" ht="12">
      <c r="A1138" s="13"/>
      <c r="B1138" s="247"/>
      <c r="C1138" s="248"/>
      <c r="D1138" s="249" t="s">
        <v>221</v>
      </c>
      <c r="E1138" s="250" t="s">
        <v>1</v>
      </c>
      <c r="F1138" s="251" t="s">
        <v>223</v>
      </c>
      <c r="G1138" s="248"/>
      <c r="H1138" s="250" t="s">
        <v>1</v>
      </c>
      <c r="I1138" s="252"/>
      <c r="J1138" s="248"/>
      <c r="K1138" s="248"/>
      <c r="L1138" s="253"/>
      <c r="M1138" s="254"/>
      <c r="N1138" s="255"/>
      <c r="O1138" s="255"/>
      <c r="P1138" s="255"/>
      <c r="Q1138" s="255"/>
      <c r="R1138" s="255"/>
      <c r="S1138" s="255"/>
      <c r="T1138" s="256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57" t="s">
        <v>221</v>
      </c>
      <c r="AU1138" s="257" t="s">
        <v>84</v>
      </c>
      <c r="AV1138" s="13" t="s">
        <v>82</v>
      </c>
      <c r="AW1138" s="13" t="s">
        <v>31</v>
      </c>
      <c r="AX1138" s="13" t="s">
        <v>74</v>
      </c>
      <c r="AY1138" s="257" t="s">
        <v>211</v>
      </c>
    </row>
    <row r="1139" spans="1:51" s="14" customFormat="1" ht="12">
      <c r="A1139" s="14"/>
      <c r="B1139" s="258"/>
      <c r="C1139" s="259"/>
      <c r="D1139" s="249" t="s">
        <v>221</v>
      </c>
      <c r="E1139" s="260" t="s">
        <v>1</v>
      </c>
      <c r="F1139" s="261" t="s">
        <v>436</v>
      </c>
      <c r="G1139" s="259"/>
      <c r="H1139" s="262">
        <v>15.2</v>
      </c>
      <c r="I1139" s="263"/>
      <c r="J1139" s="259"/>
      <c r="K1139" s="259"/>
      <c r="L1139" s="264"/>
      <c r="M1139" s="265"/>
      <c r="N1139" s="266"/>
      <c r="O1139" s="266"/>
      <c r="P1139" s="266"/>
      <c r="Q1139" s="266"/>
      <c r="R1139" s="266"/>
      <c r="S1139" s="266"/>
      <c r="T1139" s="267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68" t="s">
        <v>221</v>
      </c>
      <c r="AU1139" s="268" t="s">
        <v>84</v>
      </c>
      <c r="AV1139" s="14" t="s">
        <v>84</v>
      </c>
      <c r="AW1139" s="14" t="s">
        <v>31</v>
      </c>
      <c r="AX1139" s="14" t="s">
        <v>74</v>
      </c>
      <c r="AY1139" s="268" t="s">
        <v>211</v>
      </c>
    </row>
    <row r="1140" spans="1:51" s="14" customFormat="1" ht="12">
      <c r="A1140" s="14"/>
      <c r="B1140" s="258"/>
      <c r="C1140" s="259"/>
      <c r="D1140" s="249" t="s">
        <v>221</v>
      </c>
      <c r="E1140" s="260" t="s">
        <v>1</v>
      </c>
      <c r="F1140" s="261" t="s">
        <v>437</v>
      </c>
      <c r="G1140" s="259"/>
      <c r="H1140" s="262">
        <v>3.3</v>
      </c>
      <c r="I1140" s="263"/>
      <c r="J1140" s="259"/>
      <c r="K1140" s="259"/>
      <c r="L1140" s="264"/>
      <c r="M1140" s="265"/>
      <c r="N1140" s="266"/>
      <c r="O1140" s="266"/>
      <c r="P1140" s="266"/>
      <c r="Q1140" s="266"/>
      <c r="R1140" s="266"/>
      <c r="S1140" s="266"/>
      <c r="T1140" s="267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68" t="s">
        <v>221</v>
      </c>
      <c r="AU1140" s="268" t="s">
        <v>84</v>
      </c>
      <c r="AV1140" s="14" t="s">
        <v>84</v>
      </c>
      <c r="AW1140" s="14" t="s">
        <v>31</v>
      </c>
      <c r="AX1140" s="14" t="s">
        <v>74</v>
      </c>
      <c r="AY1140" s="268" t="s">
        <v>211</v>
      </c>
    </row>
    <row r="1141" spans="1:51" s="14" customFormat="1" ht="12">
      <c r="A1141" s="14"/>
      <c r="B1141" s="258"/>
      <c r="C1141" s="259"/>
      <c r="D1141" s="249" t="s">
        <v>221</v>
      </c>
      <c r="E1141" s="260" t="s">
        <v>1</v>
      </c>
      <c r="F1141" s="261" t="s">
        <v>438</v>
      </c>
      <c r="G1141" s="259"/>
      <c r="H1141" s="262">
        <v>13.6</v>
      </c>
      <c r="I1141" s="263"/>
      <c r="J1141" s="259"/>
      <c r="K1141" s="259"/>
      <c r="L1141" s="264"/>
      <c r="M1141" s="265"/>
      <c r="N1141" s="266"/>
      <c r="O1141" s="266"/>
      <c r="P1141" s="266"/>
      <c r="Q1141" s="266"/>
      <c r="R1141" s="266"/>
      <c r="S1141" s="266"/>
      <c r="T1141" s="267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68" t="s">
        <v>221</v>
      </c>
      <c r="AU1141" s="268" t="s">
        <v>84</v>
      </c>
      <c r="AV1141" s="14" t="s">
        <v>84</v>
      </c>
      <c r="AW1141" s="14" t="s">
        <v>31</v>
      </c>
      <c r="AX1141" s="14" t="s">
        <v>74</v>
      </c>
      <c r="AY1141" s="268" t="s">
        <v>211</v>
      </c>
    </row>
    <row r="1142" spans="1:51" s="14" customFormat="1" ht="12">
      <c r="A1142" s="14"/>
      <c r="B1142" s="258"/>
      <c r="C1142" s="259"/>
      <c r="D1142" s="249" t="s">
        <v>221</v>
      </c>
      <c r="E1142" s="260" t="s">
        <v>1</v>
      </c>
      <c r="F1142" s="261" t="s">
        <v>439</v>
      </c>
      <c r="G1142" s="259"/>
      <c r="H1142" s="262">
        <v>4.24</v>
      </c>
      <c r="I1142" s="263"/>
      <c r="J1142" s="259"/>
      <c r="K1142" s="259"/>
      <c r="L1142" s="264"/>
      <c r="M1142" s="265"/>
      <c r="N1142" s="266"/>
      <c r="O1142" s="266"/>
      <c r="P1142" s="266"/>
      <c r="Q1142" s="266"/>
      <c r="R1142" s="266"/>
      <c r="S1142" s="266"/>
      <c r="T1142" s="267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68" t="s">
        <v>221</v>
      </c>
      <c r="AU1142" s="268" t="s">
        <v>84</v>
      </c>
      <c r="AV1142" s="14" t="s">
        <v>84</v>
      </c>
      <c r="AW1142" s="14" t="s">
        <v>31</v>
      </c>
      <c r="AX1142" s="14" t="s">
        <v>74</v>
      </c>
      <c r="AY1142" s="268" t="s">
        <v>211</v>
      </c>
    </row>
    <row r="1143" spans="1:51" s="14" customFormat="1" ht="12">
      <c r="A1143" s="14"/>
      <c r="B1143" s="258"/>
      <c r="C1143" s="259"/>
      <c r="D1143" s="249" t="s">
        <v>221</v>
      </c>
      <c r="E1143" s="260" t="s">
        <v>1</v>
      </c>
      <c r="F1143" s="261" t="s">
        <v>1162</v>
      </c>
      <c r="G1143" s="259"/>
      <c r="H1143" s="262">
        <v>34.83</v>
      </c>
      <c r="I1143" s="263"/>
      <c r="J1143" s="259"/>
      <c r="K1143" s="259"/>
      <c r="L1143" s="264"/>
      <c r="M1143" s="265"/>
      <c r="N1143" s="266"/>
      <c r="O1143" s="266"/>
      <c r="P1143" s="266"/>
      <c r="Q1143" s="266"/>
      <c r="R1143" s="266"/>
      <c r="S1143" s="266"/>
      <c r="T1143" s="267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68" t="s">
        <v>221</v>
      </c>
      <c r="AU1143" s="268" t="s">
        <v>84</v>
      </c>
      <c r="AV1143" s="14" t="s">
        <v>84</v>
      </c>
      <c r="AW1143" s="14" t="s">
        <v>31</v>
      </c>
      <c r="AX1143" s="14" t="s">
        <v>74</v>
      </c>
      <c r="AY1143" s="268" t="s">
        <v>211</v>
      </c>
    </row>
    <row r="1144" spans="1:51" s="13" customFormat="1" ht="12">
      <c r="A1144" s="13"/>
      <c r="B1144" s="247"/>
      <c r="C1144" s="248"/>
      <c r="D1144" s="249" t="s">
        <v>221</v>
      </c>
      <c r="E1144" s="250" t="s">
        <v>1</v>
      </c>
      <c r="F1144" s="251" t="s">
        <v>331</v>
      </c>
      <c r="G1144" s="248"/>
      <c r="H1144" s="250" t="s">
        <v>1</v>
      </c>
      <c r="I1144" s="252"/>
      <c r="J1144" s="248"/>
      <c r="K1144" s="248"/>
      <c r="L1144" s="253"/>
      <c r="M1144" s="254"/>
      <c r="N1144" s="255"/>
      <c r="O1144" s="255"/>
      <c r="P1144" s="255"/>
      <c r="Q1144" s="255"/>
      <c r="R1144" s="255"/>
      <c r="S1144" s="255"/>
      <c r="T1144" s="256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57" t="s">
        <v>221</v>
      </c>
      <c r="AU1144" s="257" t="s">
        <v>84</v>
      </c>
      <c r="AV1144" s="13" t="s">
        <v>82</v>
      </c>
      <c r="AW1144" s="13" t="s">
        <v>31</v>
      </c>
      <c r="AX1144" s="13" t="s">
        <v>74</v>
      </c>
      <c r="AY1144" s="257" t="s">
        <v>211</v>
      </c>
    </row>
    <row r="1145" spans="1:51" s="14" customFormat="1" ht="12">
      <c r="A1145" s="14"/>
      <c r="B1145" s="258"/>
      <c r="C1145" s="259"/>
      <c r="D1145" s="249" t="s">
        <v>221</v>
      </c>
      <c r="E1145" s="260" t="s">
        <v>1</v>
      </c>
      <c r="F1145" s="261" t="s">
        <v>483</v>
      </c>
      <c r="G1145" s="259"/>
      <c r="H1145" s="262">
        <v>16.54</v>
      </c>
      <c r="I1145" s="263"/>
      <c r="J1145" s="259"/>
      <c r="K1145" s="259"/>
      <c r="L1145" s="264"/>
      <c r="M1145" s="265"/>
      <c r="N1145" s="266"/>
      <c r="O1145" s="266"/>
      <c r="P1145" s="266"/>
      <c r="Q1145" s="266"/>
      <c r="R1145" s="266"/>
      <c r="S1145" s="266"/>
      <c r="T1145" s="267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68" t="s">
        <v>221</v>
      </c>
      <c r="AU1145" s="268" t="s">
        <v>84</v>
      </c>
      <c r="AV1145" s="14" t="s">
        <v>84</v>
      </c>
      <c r="AW1145" s="14" t="s">
        <v>31</v>
      </c>
      <c r="AX1145" s="14" t="s">
        <v>74</v>
      </c>
      <c r="AY1145" s="268" t="s">
        <v>211</v>
      </c>
    </row>
    <row r="1146" spans="1:51" s="14" customFormat="1" ht="12">
      <c r="A1146" s="14"/>
      <c r="B1146" s="258"/>
      <c r="C1146" s="259"/>
      <c r="D1146" s="249" t="s">
        <v>221</v>
      </c>
      <c r="E1146" s="260" t="s">
        <v>1</v>
      </c>
      <c r="F1146" s="261" t="s">
        <v>484</v>
      </c>
      <c r="G1146" s="259"/>
      <c r="H1146" s="262">
        <v>18</v>
      </c>
      <c r="I1146" s="263"/>
      <c r="J1146" s="259"/>
      <c r="K1146" s="259"/>
      <c r="L1146" s="264"/>
      <c r="M1146" s="265"/>
      <c r="N1146" s="266"/>
      <c r="O1146" s="266"/>
      <c r="P1146" s="266"/>
      <c r="Q1146" s="266"/>
      <c r="R1146" s="266"/>
      <c r="S1146" s="266"/>
      <c r="T1146" s="267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68" t="s">
        <v>221</v>
      </c>
      <c r="AU1146" s="268" t="s">
        <v>84</v>
      </c>
      <c r="AV1146" s="14" t="s">
        <v>84</v>
      </c>
      <c r="AW1146" s="14" t="s">
        <v>31</v>
      </c>
      <c r="AX1146" s="14" t="s">
        <v>74</v>
      </c>
      <c r="AY1146" s="268" t="s">
        <v>211</v>
      </c>
    </row>
    <row r="1147" spans="1:51" s="14" customFormat="1" ht="12">
      <c r="A1147" s="14"/>
      <c r="B1147" s="258"/>
      <c r="C1147" s="259"/>
      <c r="D1147" s="249" t="s">
        <v>221</v>
      </c>
      <c r="E1147" s="260" t="s">
        <v>1</v>
      </c>
      <c r="F1147" s="261" t="s">
        <v>495</v>
      </c>
      <c r="G1147" s="259"/>
      <c r="H1147" s="262">
        <v>42.38</v>
      </c>
      <c r="I1147" s="263"/>
      <c r="J1147" s="259"/>
      <c r="K1147" s="259"/>
      <c r="L1147" s="264"/>
      <c r="M1147" s="265"/>
      <c r="N1147" s="266"/>
      <c r="O1147" s="266"/>
      <c r="P1147" s="266"/>
      <c r="Q1147" s="266"/>
      <c r="R1147" s="266"/>
      <c r="S1147" s="266"/>
      <c r="T1147" s="267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68" t="s">
        <v>221</v>
      </c>
      <c r="AU1147" s="268" t="s">
        <v>84</v>
      </c>
      <c r="AV1147" s="14" t="s">
        <v>84</v>
      </c>
      <c r="AW1147" s="14" t="s">
        <v>31</v>
      </c>
      <c r="AX1147" s="14" t="s">
        <v>74</v>
      </c>
      <c r="AY1147" s="268" t="s">
        <v>211</v>
      </c>
    </row>
    <row r="1148" spans="1:51" s="14" customFormat="1" ht="12">
      <c r="A1148" s="14"/>
      <c r="B1148" s="258"/>
      <c r="C1148" s="259"/>
      <c r="D1148" s="249" t="s">
        <v>221</v>
      </c>
      <c r="E1148" s="260" t="s">
        <v>1</v>
      </c>
      <c r="F1148" s="261" t="s">
        <v>496</v>
      </c>
      <c r="G1148" s="259"/>
      <c r="H1148" s="262">
        <v>29.14</v>
      </c>
      <c r="I1148" s="263"/>
      <c r="J1148" s="259"/>
      <c r="K1148" s="259"/>
      <c r="L1148" s="264"/>
      <c r="M1148" s="265"/>
      <c r="N1148" s="266"/>
      <c r="O1148" s="266"/>
      <c r="P1148" s="266"/>
      <c r="Q1148" s="266"/>
      <c r="R1148" s="266"/>
      <c r="S1148" s="266"/>
      <c r="T1148" s="267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68" t="s">
        <v>221</v>
      </c>
      <c r="AU1148" s="268" t="s">
        <v>84</v>
      </c>
      <c r="AV1148" s="14" t="s">
        <v>84</v>
      </c>
      <c r="AW1148" s="14" t="s">
        <v>31</v>
      </c>
      <c r="AX1148" s="14" t="s">
        <v>74</v>
      </c>
      <c r="AY1148" s="268" t="s">
        <v>211</v>
      </c>
    </row>
    <row r="1149" spans="1:51" s="13" customFormat="1" ht="12">
      <c r="A1149" s="13"/>
      <c r="B1149" s="247"/>
      <c r="C1149" s="248"/>
      <c r="D1149" s="249" t="s">
        <v>221</v>
      </c>
      <c r="E1149" s="250" t="s">
        <v>1</v>
      </c>
      <c r="F1149" s="251" t="s">
        <v>335</v>
      </c>
      <c r="G1149" s="248"/>
      <c r="H1149" s="250" t="s">
        <v>1</v>
      </c>
      <c r="I1149" s="252"/>
      <c r="J1149" s="248"/>
      <c r="K1149" s="248"/>
      <c r="L1149" s="253"/>
      <c r="M1149" s="254"/>
      <c r="N1149" s="255"/>
      <c r="O1149" s="255"/>
      <c r="P1149" s="255"/>
      <c r="Q1149" s="255"/>
      <c r="R1149" s="255"/>
      <c r="S1149" s="255"/>
      <c r="T1149" s="256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57" t="s">
        <v>221</v>
      </c>
      <c r="AU1149" s="257" t="s">
        <v>84</v>
      </c>
      <c r="AV1149" s="13" t="s">
        <v>82</v>
      </c>
      <c r="AW1149" s="13" t="s">
        <v>31</v>
      </c>
      <c r="AX1149" s="13" t="s">
        <v>74</v>
      </c>
      <c r="AY1149" s="257" t="s">
        <v>211</v>
      </c>
    </row>
    <row r="1150" spans="1:51" s="14" customFormat="1" ht="12">
      <c r="A1150" s="14"/>
      <c r="B1150" s="258"/>
      <c r="C1150" s="259"/>
      <c r="D1150" s="249" t="s">
        <v>221</v>
      </c>
      <c r="E1150" s="260" t="s">
        <v>1</v>
      </c>
      <c r="F1150" s="261" t="s">
        <v>485</v>
      </c>
      <c r="G1150" s="259"/>
      <c r="H1150" s="262">
        <v>16.54</v>
      </c>
      <c r="I1150" s="263"/>
      <c r="J1150" s="259"/>
      <c r="K1150" s="259"/>
      <c r="L1150" s="264"/>
      <c r="M1150" s="265"/>
      <c r="N1150" s="266"/>
      <c r="O1150" s="266"/>
      <c r="P1150" s="266"/>
      <c r="Q1150" s="266"/>
      <c r="R1150" s="266"/>
      <c r="S1150" s="266"/>
      <c r="T1150" s="267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68" t="s">
        <v>221</v>
      </c>
      <c r="AU1150" s="268" t="s">
        <v>84</v>
      </c>
      <c r="AV1150" s="14" t="s">
        <v>84</v>
      </c>
      <c r="AW1150" s="14" t="s">
        <v>31</v>
      </c>
      <c r="AX1150" s="14" t="s">
        <v>74</v>
      </c>
      <c r="AY1150" s="268" t="s">
        <v>211</v>
      </c>
    </row>
    <row r="1151" spans="1:51" s="14" customFormat="1" ht="12">
      <c r="A1151" s="14"/>
      <c r="B1151" s="258"/>
      <c r="C1151" s="259"/>
      <c r="D1151" s="249" t="s">
        <v>221</v>
      </c>
      <c r="E1151" s="260" t="s">
        <v>1</v>
      </c>
      <c r="F1151" s="261" t="s">
        <v>486</v>
      </c>
      <c r="G1151" s="259"/>
      <c r="H1151" s="262">
        <v>18</v>
      </c>
      <c r="I1151" s="263"/>
      <c r="J1151" s="259"/>
      <c r="K1151" s="259"/>
      <c r="L1151" s="264"/>
      <c r="M1151" s="265"/>
      <c r="N1151" s="266"/>
      <c r="O1151" s="266"/>
      <c r="P1151" s="266"/>
      <c r="Q1151" s="266"/>
      <c r="R1151" s="266"/>
      <c r="S1151" s="266"/>
      <c r="T1151" s="267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68" t="s">
        <v>221</v>
      </c>
      <c r="AU1151" s="268" t="s">
        <v>84</v>
      </c>
      <c r="AV1151" s="14" t="s">
        <v>84</v>
      </c>
      <c r="AW1151" s="14" t="s">
        <v>31</v>
      </c>
      <c r="AX1151" s="14" t="s">
        <v>74</v>
      </c>
      <c r="AY1151" s="268" t="s">
        <v>211</v>
      </c>
    </row>
    <row r="1152" spans="1:51" s="15" customFormat="1" ht="12">
      <c r="A1152" s="15"/>
      <c r="B1152" s="269"/>
      <c r="C1152" s="270"/>
      <c r="D1152" s="249" t="s">
        <v>221</v>
      </c>
      <c r="E1152" s="271" t="s">
        <v>1</v>
      </c>
      <c r="F1152" s="272" t="s">
        <v>225</v>
      </c>
      <c r="G1152" s="270"/>
      <c r="H1152" s="273">
        <v>219.259</v>
      </c>
      <c r="I1152" s="274"/>
      <c r="J1152" s="270"/>
      <c r="K1152" s="270"/>
      <c r="L1152" s="275"/>
      <c r="M1152" s="276"/>
      <c r="N1152" s="277"/>
      <c r="O1152" s="277"/>
      <c r="P1152" s="277"/>
      <c r="Q1152" s="277"/>
      <c r="R1152" s="277"/>
      <c r="S1152" s="277"/>
      <c r="T1152" s="278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T1152" s="279" t="s">
        <v>221</v>
      </c>
      <c r="AU1152" s="279" t="s">
        <v>84</v>
      </c>
      <c r="AV1152" s="15" t="s">
        <v>217</v>
      </c>
      <c r="AW1152" s="15" t="s">
        <v>31</v>
      </c>
      <c r="AX1152" s="15" t="s">
        <v>82</v>
      </c>
      <c r="AY1152" s="279" t="s">
        <v>211</v>
      </c>
    </row>
    <row r="1153" spans="1:65" s="2" customFormat="1" ht="24.15" customHeight="1">
      <c r="A1153" s="38"/>
      <c r="B1153" s="39"/>
      <c r="C1153" s="228" t="s">
        <v>1170</v>
      </c>
      <c r="D1153" s="228" t="s">
        <v>213</v>
      </c>
      <c r="E1153" s="229" t="s">
        <v>1171</v>
      </c>
      <c r="F1153" s="230" t="s">
        <v>1172</v>
      </c>
      <c r="G1153" s="231" t="s">
        <v>313</v>
      </c>
      <c r="H1153" s="232">
        <v>83.21</v>
      </c>
      <c r="I1153" s="233"/>
      <c r="J1153" s="234">
        <f>ROUND(I1153*H1153,2)</f>
        <v>0</v>
      </c>
      <c r="K1153" s="235"/>
      <c r="L1153" s="44"/>
      <c r="M1153" s="236" t="s">
        <v>1</v>
      </c>
      <c r="N1153" s="237" t="s">
        <v>39</v>
      </c>
      <c r="O1153" s="91"/>
      <c r="P1153" s="238">
        <f>O1153*H1153</f>
        <v>0</v>
      </c>
      <c r="Q1153" s="238">
        <v>0.00043</v>
      </c>
      <c r="R1153" s="238">
        <f>Q1153*H1153</f>
        <v>0.035780299999999994</v>
      </c>
      <c r="S1153" s="238">
        <v>0</v>
      </c>
      <c r="T1153" s="239">
        <f>S1153*H1153</f>
        <v>0</v>
      </c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R1153" s="240" t="s">
        <v>310</v>
      </c>
      <c r="AT1153" s="240" t="s">
        <v>213</v>
      </c>
      <c r="AU1153" s="240" t="s">
        <v>84</v>
      </c>
      <c r="AY1153" s="17" t="s">
        <v>211</v>
      </c>
      <c r="BE1153" s="241">
        <f>IF(N1153="základní",J1153,0)</f>
        <v>0</v>
      </c>
      <c r="BF1153" s="241">
        <f>IF(N1153="snížená",J1153,0)</f>
        <v>0</v>
      </c>
      <c r="BG1153" s="241">
        <f>IF(N1153="zákl. přenesená",J1153,0)</f>
        <v>0</v>
      </c>
      <c r="BH1153" s="241">
        <f>IF(N1153="sníž. přenesená",J1153,0)</f>
        <v>0</v>
      </c>
      <c r="BI1153" s="241">
        <f>IF(N1153="nulová",J1153,0)</f>
        <v>0</v>
      </c>
      <c r="BJ1153" s="17" t="s">
        <v>82</v>
      </c>
      <c r="BK1153" s="241">
        <f>ROUND(I1153*H1153,2)</f>
        <v>0</v>
      </c>
      <c r="BL1153" s="17" t="s">
        <v>310</v>
      </c>
      <c r="BM1153" s="240" t="s">
        <v>1173</v>
      </c>
    </row>
    <row r="1154" spans="1:51" s="13" customFormat="1" ht="12">
      <c r="A1154" s="13"/>
      <c r="B1154" s="247"/>
      <c r="C1154" s="248"/>
      <c r="D1154" s="249" t="s">
        <v>221</v>
      </c>
      <c r="E1154" s="250" t="s">
        <v>1</v>
      </c>
      <c r="F1154" s="251" t="s">
        <v>223</v>
      </c>
      <c r="G1154" s="248"/>
      <c r="H1154" s="250" t="s">
        <v>1</v>
      </c>
      <c r="I1154" s="252"/>
      <c r="J1154" s="248"/>
      <c r="K1154" s="248"/>
      <c r="L1154" s="253"/>
      <c r="M1154" s="254"/>
      <c r="N1154" s="255"/>
      <c r="O1154" s="255"/>
      <c r="P1154" s="255"/>
      <c r="Q1154" s="255"/>
      <c r="R1154" s="255"/>
      <c r="S1154" s="255"/>
      <c r="T1154" s="256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57" t="s">
        <v>221</v>
      </c>
      <c r="AU1154" s="257" t="s">
        <v>84</v>
      </c>
      <c r="AV1154" s="13" t="s">
        <v>82</v>
      </c>
      <c r="AW1154" s="13" t="s">
        <v>31</v>
      </c>
      <c r="AX1154" s="13" t="s">
        <v>74</v>
      </c>
      <c r="AY1154" s="257" t="s">
        <v>211</v>
      </c>
    </row>
    <row r="1155" spans="1:51" s="14" customFormat="1" ht="12">
      <c r="A1155" s="14"/>
      <c r="B1155" s="258"/>
      <c r="C1155" s="259"/>
      <c r="D1155" s="249" t="s">
        <v>221</v>
      </c>
      <c r="E1155" s="260" t="s">
        <v>1</v>
      </c>
      <c r="F1155" s="261" t="s">
        <v>1174</v>
      </c>
      <c r="G1155" s="259"/>
      <c r="H1155" s="262">
        <v>24.335</v>
      </c>
      <c r="I1155" s="263"/>
      <c r="J1155" s="259"/>
      <c r="K1155" s="259"/>
      <c r="L1155" s="264"/>
      <c r="M1155" s="265"/>
      <c r="N1155" s="266"/>
      <c r="O1155" s="266"/>
      <c r="P1155" s="266"/>
      <c r="Q1155" s="266"/>
      <c r="R1155" s="266"/>
      <c r="S1155" s="266"/>
      <c r="T1155" s="267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68" t="s">
        <v>221</v>
      </c>
      <c r="AU1155" s="268" t="s">
        <v>84</v>
      </c>
      <c r="AV1155" s="14" t="s">
        <v>84</v>
      </c>
      <c r="AW1155" s="14" t="s">
        <v>31</v>
      </c>
      <c r="AX1155" s="14" t="s">
        <v>74</v>
      </c>
      <c r="AY1155" s="268" t="s">
        <v>211</v>
      </c>
    </row>
    <row r="1156" spans="1:51" s="13" customFormat="1" ht="12">
      <c r="A1156" s="13"/>
      <c r="B1156" s="247"/>
      <c r="C1156" s="248"/>
      <c r="D1156" s="249" t="s">
        <v>221</v>
      </c>
      <c r="E1156" s="250" t="s">
        <v>1</v>
      </c>
      <c r="F1156" s="251" t="s">
        <v>331</v>
      </c>
      <c r="G1156" s="248"/>
      <c r="H1156" s="250" t="s">
        <v>1</v>
      </c>
      <c r="I1156" s="252"/>
      <c r="J1156" s="248"/>
      <c r="K1156" s="248"/>
      <c r="L1156" s="253"/>
      <c r="M1156" s="254"/>
      <c r="N1156" s="255"/>
      <c r="O1156" s="255"/>
      <c r="P1156" s="255"/>
      <c r="Q1156" s="255"/>
      <c r="R1156" s="255"/>
      <c r="S1156" s="255"/>
      <c r="T1156" s="256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57" t="s">
        <v>221</v>
      </c>
      <c r="AU1156" s="257" t="s">
        <v>84</v>
      </c>
      <c r="AV1156" s="13" t="s">
        <v>82</v>
      </c>
      <c r="AW1156" s="13" t="s">
        <v>31</v>
      </c>
      <c r="AX1156" s="13" t="s">
        <v>74</v>
      </c>
      <c r="AY1156" s="257" t="s">
        <v>211</v>
      </c>
    </row>
    <row r="1157" spans="1:51" s="14" customFormat="1" ht="12">
      <c r="A1157" s="14"/>
      <c r="B1157" s="258"/>
      <c r="C1157" s="259"/>
      <c r="D1157" s="249" t="s">
        <v>221</v>
      </c>
      <c r="E1157" s="260" t="s">
        <v>1</v>
      </c>
      <c r="F1157" s="261" t="s">
        <v>402</v>
      </c>
      <c r="G1157" s="259"/>
      <c r="H1157" s="262">
        <v>23.705</v>
      </c>
      <c r="I1157" s="263"/>
      <c r="J1157" s="259"/>
      <c r="K1157" s="259"/>
      <c r="L1157" s="264"/>
      <c r="M1157" s="265"/>
      <c r="N1157" s="266"/>
      <c r="O1157" s="266"/>
      <c r="P1157" s="266"/>
      <c r="Q1157" s="266"/>
      <c r="R1157" s="266"/>
      <c r="S1157" s="266"/>
      <c r="T1157" s="267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68" t="s">
        <v>221</v>
      </c>
      <c r="AU1157" s="268" t="s">
        <v>84</v>
      </c>
      <c r="AV1157" s="14" t="s">
        <v>84</v>
      </c>
      <c r="AW1157" s="14" t="s">
        <v>31</v>
      </c>
      <c r="AX1157" s="14" t="s">
        <v>74</v>
      </c>
      <c r="AY1157" s="268" t="s">
        <v>211</v>
      </c>
    </row>
    <row r="1158" spans="1:51" s="14" customFormat="1" ht="12">
      <c r="A1158" s="14"/>
      <c r="B1158" s="258"/>
      <c r="C1158" s="259"/>
      <c r="D1158" s="249" t="s">
        <v>221</v>
      </c>
      <c r="E1158" s="260" t="s">
        <v>1</v>
      </c>
      <c r="F1158" s="261" t="s">
        <v>403</v>
      </c>
      <c r="G1158" s="259"/>
      <c r="H1158" s="262">
        <v>35.17</v>
      </c>
      <c r="I1158" s="263"/>
      <c r="J1158" s="259"/>
      <c r="K1158" s="259"/>
      <c r="L1158" s="264"/>
      <c r="M1158" s="265"/>
      <c r="N1158" s="266"/>
      <c r="O1158" s="266"/>
      <c r="P1158" s="266"/>
      <c r="Q1158" s="266"/>
      <c r="R1158" s="266"/>
      <c r="S1158" s="266"/>
      <c r="T1158" s="267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68" t="s">
        <v>221</v>
      </c>
      <c r="AU1158" s="268" t="s">
        <v>84</v>
      </c>
      <c r="AV1158" s="14" t="s">
        <v>84</v>
      </c>
      <c r="AW1158" s="14" t="s">
        <v>31</v>
      </c>
      <c r="AX1158" s="14" t="s">
        <v>74</v>
      </c>
      <c r="AY1158" s="268" t="s">
        <v>211</v>
      </c>
    </row>
    <row r="1159" spans="1:51" s="15" customFormat="1" ht="12">
      <c r="A1159" s="15"/>
      <c r="B1159" s="269"/>
      <c r="C1159" s="270"/>
      <c r="D1159" s="249" t="s">
        <v>221</v>
      </c>
      <c r="E1159" s="271" t="s">
        <v>1</v>
      </c>
      <c r="F1159" s="272" t="s">
        <v>225</v>
      </c>
      <c r="G1159" s="270"/>
      <c r="H1159" s="273">
        <v>83.21</v>
      </c>
      <c r="I1159" s="274"/>
      <c r="J1159" s="270"/>
      <c r="K1159" s="270"/>
      <c r="L1159" s="275"/>
      <c r="M1159" s="276"/>
      <c r="N1159" s="277"/>
      <c r="O1159" s="277"/>
      <c r="P1159" s="277"/>
      <c r="Q1159" s="277"/>
      <c r="R1159" s="277"/>
      <c r="S1159" s="277"/>
      <c r="T1159" s="278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T1159" s="279" t="s">
        <v>221</v>
      </c>
      <c r="AU1159" s="279" t="s">
        <v>84</v>
      </c>
      <c r="AV1159" s="15" t="s">
        <v>217</v>
      </c>
      <c r="AW1159" s="15" t="s">
        <v>31</v>
      </c>
      <c r="AX1159" s="15" t="s">
        <v>82</v>
      </c>
      <c r="AY1159" s="279" t="s">
        <v>211</v>
      </c>
    </row>
    <row r="1160" spans="1:65" s="2" customFormat="1" ht="24.15" customHeight="1">
      <c r="A1160" s="38"/>
      <c r="B1160" s="39"/>
      <c r="C1160" s="280" t="s">
        <v>1175</v>
      </c>
      <c r="D1160" s="280" t="s">
        <v>258</v>
      </c>
      <c r="E1160" s="281" t="s">
        <v>1176</v>
      </c>
      <c r="F1160" s="282" t="s">
        <v>1177</v>
      </c>
      <c r="G1160" s="283" t="s">
        <v>313</v>
      </c>
      <c r="H1160" s="284">
        <v>91.531</v>
      </c>
      <c r="I1160" s="285"/>
      <c r="J1160" s="286">
        <f>ROUND(I1160*H1160,2)</f>
        <v>0</v>
      </c>
      <c r="K1160" s="287"/>
      <c r="L1160" s="288"/>
      <c r="M1160" s="289" t="s">
        <v>1</v>
      </c>
      <c r="N1160" s="290" t="s">
        <v>39</v>
      </c>
      <c r="O1160" s="91"/>
      <c r="P1160" s="238">
        <f>O1160*H1160</f>
        <v>0</v>
      </c>
      <c r="Q1160" s="238">
        <v>0.00198</v>
      </c>
      <c r="R1160" s="238">
        <f>Q1160*H1160</f>
        <v>0.18123138</v>
      </c>
      <c r="S1160" s="238">
        <v>0</v>
      </c>
      <c r="T1160" s="239">
        <f>S1160*H1160</f>
        <v>0</v>
      </c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R1160" s="240" t="s">
        <v>468</v>
      </c>
      <c r="AT1160" s="240" t="s">
        <v>258</v>
      </c>
      <c r="AU1160" s="240" t="s">
        <v>84</v>
      </c>
      <c r="AY1160" s="17" t="s">
        <v>211</v>
      </c>
      <c r="BE1160" s="241">
        <f>IF(N1160="základní",J1160,0)</f>
        <v>0</v>
      </c>
      <c r="BF1160" s="241">
        <f>IF(N1160="snížená",J1160,0)</f>
        <v>0</v>
      </c>
      <c r="BG1160" s="241">
        <f>IF(N1160="zákl. přenesená",J1160,0)</f>
        <v>0</v>
      </c>
      <c r="BH1160" s="241">
        <f>IF(N1160="sníž. přenesená",J1160,0)</f>
        <v>0</v>
      </c>
      <c r="BI1160" s="241">
        <f>IF(N1160="nulová",J1160,0)</f>
        <v>0</v>
      </c>
      <c r="BJ1160" s="17" t="s">
        <v>82</v>
      </c>
      <c r="BK1160" s="241">
        <f>ROUND(I1160*H1160,2)</f>
        <v>0</v>
      </c>
      <c r="BL1160" s="17" t="s">
        <v>310</v>
      </c>
      <c r="BM1160" s="240" t="s">
        <v>1178</v>
      </c>
    </row>
    <row r="1161" spans="1:51" s="14" customFormat="1" ht="12">
      <c r="A1161" s="14"/>
      <c r="B1161" s="258"/>
      <c r="C1161" s="259"/>
      <c r="D1161" s="249" t="s">
        <v>221</v>
      </c>
      <c r="E1161" s="260" t="s">
        <v>1</v>
      </c>
      <c r="F1161" s="261" t="s">
        <v>1179</v>
      </c>
      <c r="G1161" s="259"/>
      <c r="H1161" s="262">
        <v>91.531</v>
      </c>
      <c r="I1161" s="263"/>
      <c r="J1161" s="259"/>
      <c r="K1161" s="259"/>
      <c r="L1161" s="264"/>
      <c r="M1161" s="265"/>
      <c r="N1161" s="266"/>
      <c r="O1161" s="266"/>
      <c r="P1161" s="266"/>
      <c r="Q1161" s="266"/>
      <c r="R1161" s="266"/>
      <c r="S1161" s="266"/>
      <c r="T1161" s="267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68" t="s">
        <v>221</v>
      </c>
      <c r="AU1161" s="268" t="s">
        <v>84</v>
      </c>
      <c r="AV1161" s="14" t="s">
        <v>84</v>
      </c>
      <c r="AW1161" s="14" t="s">
        <v>31</v>
      </c>
      <c r="AX1161" s="14" t="s">
        <v>74</v>
      </c>
      <c r="AY1161" s="268" t="s">
        <v>211</v>
      </c>
    </row>
    <row r="1162" spans="1:51" s="15" customFormat="1" ht="12">
      <c r="A1162" s="15"/>
      <c r="B1162" s="269"/>
      <c r="C1162" s="270"/>
      <c r="D1162" s="249" t="s">
        <v>221</v>
      </c>
      <c r="E1162" s="271" t="s">
        <v>1</v>
      </c>
      <c r="F1162" s="272" t="s">
        <v>225</v>
      </c>
      <c r="G1162" s="270"/>
      <c r="H1162" s="273">
        <v>91.531</v>
      </c>
      <c r="I1162" s="274"/>
      <c r="J1162" s="270"/>
      <c r="K1162" s="270"/>
      <c r="L1162" s="275"/>
      <c r="M1162" s="276"/>
      <c r="N1162" s="277"/>
      <c r="O1162" s="277"/>
      <c r="P1162" s="277"/>
      <c r="Q1162" s="277"/>
      <c r="R1162" s="277"/>
      <c r="S1162" s="277"/>
      <c r="T1162" s="278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T1162" s="279" t="s">
        <v>221</v>
      </c>
      <c r="AU1162" s="279" t="s">
        <v>84</v>
      </c>
      <c r="AV1162" s="15" t="s">
        <v>217</v>
      </c>
      <c r="AW1162" s="15" t="s">
        <v>31</v>
      </c>
      <c r="AX1162" s="15" t="s">
        <v>82</v>
      </c>
      <c r="AY1162" s="279" t="s">
        <v>211</v>
      </c>
    </row>
    <row r="1163" spans="1:65" s="2" customFormat="1" ht="24.15" customHeight="1">
      <c r="A1163" s="38"/>
      <c r="B1163" s="39"/>
      <c r="C1163" s="228" t="s">
        <v>1180</v>
      </c>
      <c r="D1163" s="228" t="s">
        <v>213</v>
      </c>
      <c r="E1163" s="229" t="s">
        <v>1181</v>
      </c>
      <c r="F1163" s="230" t="s">
        <v>1182</v>
      </c>
      <c r="G1163" s="231" t="s">
        <v>292</v>
      </c>
      <c r="H1163" s="232">
        <v>106.35</v>
      </c>
      <c r="I1163" s="233"/>
      <c r="J1163" s="234">
        <f>ROUND(I1163*H1163,2)</f>
        <v>0</v>
      </c>
      <c r="K1163" s="235"/>
      <c r="L1163" s="44"/>
      <c r="M1163" s="236" t="s">
        <v>1</v>
      </c>
      <c r="N1163" s="237" t="s">
        <v>39</v>
      </c>
      <c r="O1163" s="91"/>
      <c r="P1163" s="238">
        <f>O1163*H1163</f>
        <v>0</v>
      </c>
      <c r="Q1163" s="238">
        <v>0.0063</v>
      </c>
      <c r="R1163" s="238">
        <f>Q1163*H1163</f>
        <v>0.670005</v>
      </c>
      <c r="S1163" s="238">
        <v>0</v>
      </c>
      <c r="T1163" s="239">
        <f>S1163*H1163</f>
        <v>0</v>
      </c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R1163" s="240" t="s">
        <v>310</v>
      </c>
      <c r="AT1163" s="240" t="s">
        <v>213</v>
      </c>
      <c r="AU1163" s="240" t="s">
        <v>84</v>
      </c>
      <c r="AY1163" s="17" t="s">
        <v>211</v>
      </c>
      <c r="BE1163" s="241">
        <f>IF(N1163="základní",J1163,0)</f>
        <v>0</v>
      </c>
      <c r="BF1163" s="241">
        <f>IF(N1163="snížená",J1163,0)</f>
        <v>0</v>
      </c>
      <c r="BG1163" s="241">
        <f>IF(N1163="zákl. přenesená",J1163,0)</f>
        <v>0</v>
      </c>
      <c r="BH1163" s="241">
        <f>IF(N1163="sníž. přenesená",J1163,0)</f>
        <v>0</v>
      </c>
      <c r="BI1163" s="241">
        <f>IF(N1163="nulová",J1163,0)</f>
        <v>0</v>
      </c>
      <c r="BJ1163" s="17" t="s">
        <v>82</v>
      </c>
      <c r="BK1163" s="241">
        <f>ROUND(I1163*H1163,2)</f>
        <v>0</v>
      </c>
      <c r="BL1163" s="17" t="s">
        <v>310</v>
      </c>
      <c r="BM1163" s="240" t="s">
        <v>1183</v>
      </c>
    </row>
    <row r="1164" spans="1:51" s="13" customFormat="1" ht="12">
      <c r="A1164" s="13"/>
      <c r="B1164" s="247"/>
      <c r="C1164" s="248"/>
      <c r="D1164" s="249" t="s">
        <v>221</v>
      </c>
      <c r="E1164" s="250" t="s">
        <v>1</v>
      </c>
      <c r="F1164" s="251" t="s">
        <v>223</v>
      </c>
      <c r="G1164" s="248"/>
      <c r="H1164" s="250" t="s">
        <v>1</v>
      </c>
      <c r="I1164" s="252"/>
      <c r="J1164" s="248"/>
      <c r="K1164" s="248"/>
      <c r="L1164" s="253"/>
      <c r="M1164" s="254"/>
      <c r="N1164" s="255"/>
      <c r="O1164" s="255"/>
      <c r="P1164" s="255"/>
      <c r="Q1164" s="255"/>
      <c r="R1164" s="255"/>
      <c r="S1164" s="255"/>
      <c r="T1164" s="256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57" t="s">
        <v>221</v>
      </c>
      <c r="AU1164" s="257" t="s">
        <v>84</v>
      </c>
      <c r="AV1164" s="13" t="s">
        <v>82</v>
      </c>
      <c r="AW1164" s="13" t="s">
        <v>31</v>
      </c>
      <c r="AX1164" s="13" t="s">
        <v>74</v>
      </c>
      <c r="AY1164" s="257" t="s">
        <v>211</v>
      </c>
    </row>
    <row r="1165" spans="1:51" s="14" customFormat="1" ht="12">
      <c r="A1165" s="14"/>
      <c r="B1165" s="258"/>
      <c r="C1165" s="259"/>
      <c r="D1165" s="249" t="s">
        <v>221</v>
      </c>
      <c r="E1165" s="260" t="s">
        <v>1</v>
      </c>
      <c r="F1165" s="261" t="s">
        <v>1162</v>
      </c>
      <c r="G1165" s="259"/>
      <c r="H1165" s="262">
        <v>34.83</v>
      </c>
      <c r="I1165" s="263"/>
      <c r="J1165" s="259"/>
      <c r="K1165" s="259"/>
      <c r="L1165" s="264"/>
      <c r="M1165" s="265"/>
      <c r="N1165" s="266"/>
      <c r="O1165" s="266"/>
      <c r="P1165" s="266"/>
      <c r="Q1165" s="266"/>
      <c r="R1165" s="266"/>
      <c r="S1165" s="266"/>
      <c r="T1165" s="267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68" t="s">
        <v>221</v>
      </c>
      <c r="AU1165" s="268" t="s">
        <v>84</v>
      </c>
      <c r="AV1165" s="14" t="s">
        <v>84</v>
      </c>
      <c r="AW1165" s="14" t="s">
        <v>31</v>
      </c>
      <c r="AX1165" s="14" t="s">
        <v>74</v>
      </c>
      <c r="AY1165" s="268" t="s">
        <v>211</v>
      </c>
    </row>
    <row r="1166" spans="1:51" s="13" customFormat="1" ht="12">
      <c r="A1166" s="13"/>
      <c r="B1166" s="247"/>
      <c r="C1166" s="248"/>
      <c r="D1166" s="249" t="s">
        <v>221</v>
      </c>
      <c r="E1166" s="250" t="s">
        <v>1</v>
      </c>
      <c r="F1166" s="251" t="s">
        <v>331</v>
      </c>
      <c r="G1166" s="248"/>
      <c r="H1166" s="250" t="s">
        <v>1</v>
      </c>
      <c r="I1166" s="252"/>
      <c r="J1166" s="248"/>
      <c r="K1166" s="248"/>
      <c r="L1166" s="253"/>
      <c r="M1166" s="254"/>
      <c r="N1166" s="255"/>
      <c r="O1166" s="255"/>
      <c r="P1166" s="255"/>
      <c r="Q1166" s="255"/>
      <c r="R1166" s="255"/>
      <c r="S1166" s="255"/>
      <c r="T1166" s="256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57" t="s">
        <v>221</v>
      </c>
      <c r="AU1166" s="257" t="s">
        <v>84</v>
      </c>
      <c r="AV1166" s="13" t="s">
        <v>82</v>
      </c>
      <c r="AW1166" s="13" t="s">
        <v>31</v>
      </c>
      <c r="AX1166" s="13" t="s">
        <v>74</v>
      </c>
      <c r="AY1166" s="257" t="s">
        <v>211</v>
      </c>
    </row>
    <row r="1167" spans="1:51" s="14" customFormat="1" ht="12">
      <c r="A1167" s="14"/>
      <c r="B1167" s="258"/>
      <c r="C1167" s="259"/>
      <c r="D1167" s="249" t="s">
        <v>221</v>
      </c>
      <c r="E1167" s="260" t="s">
        <v>1</v>
      </c>
      <c r="F1167" s="261" t="s">
        <v>495</v>
      </c>
      <c r="G1167" s="259"/>
      <c r="H1167" s="262">
        <v>42.38</v>
      </c>
      <c r="I1167" s="263"/>
      <c r="J1167" s="259"/>
      <c r="K1167" s="259"/>
      <c r="L1167" s="264"/>
      <c r="M1167" s="265"/>
      <c r="N1167" s="266"/>
      <c r="O1167" s="266"/>
      <c r="P1167" s="266"/>
      <c r="Q1167" s="266"/>
      <c r="R1167" s="266"/>
      <c r="S1167" s="266"/>
      <c r="T1167" s="267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68" t="s">
        <v>221</v>
      </c>
      <c r="AU1167" s="268" t="s">
        <v>84</v>
      </c>
      <c r="AV1167" s="14" t="s">
        <v>84</v>
      </c>
      <c r="AW1167" s="14" t="s">
        <v>31</v>
      </c>
      <c r="AX1167" s="14" t="s">
        <v>74</v>
      </c>
      <c r="AY1167" s="268" t="s">
        <v>211</v>
      </c>
    </row>
    <row r="1168" spans="1:51" s="14" customFormat="1" ht="12">
      <c r="A1168" s="14"/>
      <c r="B1168" s="258"/>
      <c r="C1168" s="259"/>
      <c r="D1168" s="249" t="s">
        <v>221</v>
      </c>
      <c r="E1168" s="260" t="s">
        <v>1</v>
      </c>
      <c r="F1168" s="261" t="s">
        <v>496</v>
      </c>
      <c r="G1168" s="259"/>
      <c r="H1168" s="262">
        <v>29.14</v>
      </c>
      <c r="I1168" s="263"/>
      <c r="J1168" s="259"/>
      <c r="K1168" s="259"/>
      <c r="L1168" s="264"/>
      <c r="M1168" s="265"/>
      <c r="N1168" s="266"/>
      <c r="O1168" s="266"/>
      <c r="P1168" s="266"/>
      <c r="Q1168" s="266"/>
      <c r="R1168" s="266"/>
      <c r="S1168" s="266"/>
      <c r="T1168" s="267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68" t="s">
        <v>221</v>
      </c>
      <c r="AU1168" s="268" t="s">
        <v>84</v>
      </c>
      <c r="AV1168" s="14" t="s">
        <v>84</v>
      </c>
      <c r="AW1168" s="14" t="s">
        <v>31</v>
      </c>
      <c r="AX1168" s="14" t="s">
        <v>74</v>
      </c>
      <c r="AY1168" s="268" t="s">
        <v>211</v>
      </c>
    </row>
    <row r="1169" spans="1:51" s="15" customFormat="1" ht="12">
      <c r="A1169" s="15"/>
      <c r="B1169" s="269"/>
      <c r="C1169" s="270"/>
      <c r="D1169" s="249" t="s">
        <v>221</v>
      </c>
      <c r="E1169" s="271" t="s">
        <v>1</v>
      </c>
      <c r="F1169" s="272" t="s">
        <v>225</v>
      </c>
      <c r="G1169" s="270"/>
      <c r="H1169" s="273">
        <v>106.35</v>
      </c>
      <c r="I1169" s="274"/>
      <c r="J1169" s="270"/>
      <c r="K1169" s="270"/>
      <c r="L1169" s="275"/>
      <c r="M1169" s="276"/>
      <c r="N1169" s="277"/>
      <c r="O1169" s="277"/>
      <c r="P1169" s="277"/>
      <c r="Q1169" s="277"/>
      <c r="R1169" s="277"/>
      <c r="S1169" s="277"/>
      <c r="T1169" s="278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T1169" s="279" t="s">
        <v>221</v>
      </c>
      <c r="AU1169" s="279" t="s">
        <v>84</v>
      </c>
      <c r="AV1169" s="15" t="s">
        <v>217</v>
      </c>
      <c r="AW1169" s="15" t="s">
        <v>31</v>
      </c>
      <c r="AX1169" s="15" t="s">
        <v>82</v>
      </c>
      <c r="AY1169" s="279" t="s">
        <v>211</v>
      </c>
    </row>
    <row r="1170" spans="1:65" s="2" customFormat="1" ht="37.8" customHeight="1">
      <c r="A1170" s="38"/>
      <c r="B1170" s="39"/>
      <c r="C1170" s="280" t="s">
        <v>1184</v>
      </c>
      <c r="D1170" s="280" t="s">
        <v>258</v>
      </c>
      <c r="E1170" s="281" t="s">
        <v>1185</v>
      </c>
      <c r="F1170" s="282" t="s">
        <v>1186</v>
      </c>
      <c r="G1170" s="283" t="s">
        <v>292</v>
      </c>
      <c r="H1170" s="284">
        <v>116.985</v>
      </c>
      <c r="I1170" s="285"/>
      <c r="J1170" s="286">
        <f>ROUND(I1170*H1170,2)</f>
        <v>0</v>
      </c>
      <c r="K1170" s="287"/>
      <c r="L1170" s="288"/>
      <c r="M1170" s="289" t="s">
        <v>1</v>
      </c>
      <c r="N1170" s="290" t="s">
        <v>39</v>
      </c>
      <c r="O1170" s="91"/>
      <c r="P1170" s="238">
        <f>O1170*H1170</f>
        <v>0</v>
      </c>
      <c r="Q1170" s="238">
        <v>0.022</v>
      </c>
      <c r="R1170" s="238">
        <f>Q1170*H1170</f>
        <v>2.57367</v>
      </c>
      <c r="S1170" s="238">
        <v>0</v>
      </c>
      <c r="T1170" s="239">
        <f>S1170*H1170</f>
        <v>0</v>
      </c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R1170" s="240" t="s">
        <v>468</v>
      </c>
      <c r="AT1170" s="240" t="s">
        <v>258</v>
      </c>
      <c r="AU1170" s="240" t="s">
        <v>84</v>
      </c>
      <c r="AY1170" s="17" t="s">
        <v>211</v>
      </c>
      <c r="BE1170" s="241">
        <f>IF(N1170="základní",J1170,0)</f>
        <v>0</v>
      </c>
      <c r="BF1170" s="241">
        <f>IF(N1170="snížená",J1170,0)</f>
        <v>0</v>
      </c>
      <c r="BG1170" s="241">
        <f>IF(N1170="zákl. přenesená",J1170,0)</f>
        <v>0</v>
      </c>
      <c r="BH1170" s="241">
        <f>IF(N1170="sníž. přenesená",J1170,0)</f>
        <v>0</v>
      </c>
      <c r="BI1170" s="241">
        <f>IF(N1170="nulová",J1170,0)</f>
        <v>0</v>
      </c>
      <c r="BJ1170" s="17" t="s">
        <v>82</v>
      </c>
      <c r="BK1170" s="241">
        <f>ROUND(I1170*H1170,2)</f>
        <v>0</v>
      </c>
      <c r="BL1170" s="17" t="s">
        <v>310</v>
      </c>
      <c r="BM1170" s="240" t="s">
        <v>1187</v>
      </c>
    </row>
    <row r="1171" spans="1:51" s="14" customFormat="1" ht="12">
      <c r="A1171" s="14"/>
      <c r="B1171" s="258"/>
      <c r="C1171" s="259"/>
      <c r="D1171" s="249" t="s">
        <v>221</v>
      </c>
      <c r="E1171" s="260" t="s">
        <v>1</v>
      </c>
      <c r="F1171" s="261" t="s">
        <v>1188</v>
      </c>
      <c r="G1171" s="259"/>
      <c r="H1171" s="262">
        <v>116.985</v>
      </c>
      <c r="I1171" s="263"/>
      <c r="J1171" s="259"/>
      <c r="K1171" s="259"/>
      <c r="L1171" s="264"/>
      <c r="M1171" s="265"/>
      <c r="N1171" s="266"/>
      <c r="O1171" s="266"/>
      <c r="P1171" s="266"/>
      <c r="Q1171" s="266"/>
      <c r="R1171" s="266"/>
      <c r="S1171" s="266"/>
      <c r="T1171" s="267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68" t="s">
        <v>221</v>
      </c>
      <c r="AU1171" s="268" t="s">
        <v>84</v>
      </c>
      <c r="AV1171" s="14" t="s">
        <v>84</v>
      </c>
      <c r="AW1171" s="14" t="s">
        <v>31</v>
      </c>
      <c r="AX1171" s="14" t="s">
        <v>74</v>
      </c>
      <c r="AY1171" s="268" t="s">
        <v>211</v>
      </c>
    </row>
    <row r="1172" spans="1:51" s="15" customFormat="1" ht="12">
      <c r="A1172" s="15"/>
      <c r="B1172" s="269"/>
      <c r="C1172" s="270"/>
      <c r="D1172" s="249" t="s">
        <v>221</v>
      </c>
      <c r="E1172" s="271" t="s">
        <v>1</v>
      </c>
      <c r="F1172" s="272" t="s">
        <v>225</v>
      </c>
      <c r="G1172" s="270"/>
      <c r="H1172" s="273">
        <v>116.985</v>
      </c>
      <c r="I1172" s="274"/>
      <c r="J1172" s="270"/>
      <c r="K1172" s="270"/>
      <c r="L1172" s="275"/>
      <c r="M1172" s="276"/>
      <c r="N1172" s="277"/>
      <c r="O1172" s="277"/>
      <c r="P1172" s="277"/>
      <c r="Q1172" s="277"/>
      <c r="R1172" s="277"/>
      <c r="S1172" s="277"/>
      <c r="T1172" s="278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T1172" s="279" t="s">
        <v>221</v>
      </c>
      <c r="AU1172" s="279" t="s">
        <v>84</v>
      </c>
      <c r="AV1172" s="15" t="s">
        <v>217</v>
      </c>
      <c r="AW1172" s="15" t="s">
        <v>31</v>
      </c>
      <c r="AX1172" s="15" t="s">
        <v>82</v>
      </c>
      <c r="AY1172" s="279" t="s">
        <v>211</v>
      </c>
    </row>
    <row r="1173" spans="1:65" s="2" customFormat="1" ht="37.8" customHeight="1">
      <c r="A1173" s="38"/>
      <c r="B1173" s="39"/>
      <c r="C1173" s="228" t="s">
        <v>1189</v>
      </c>
      <c r="D1173" s="228" t="s">
        <v>213</v>
      </c>
      <c r="E1173" s="229" t="s">
        <v>1190</v>
      </c>
      <c r="F1173" s="230" t="s">
        <v>1191</v>
      </c>
      <c r="G1173" s="231" t="s">
        <v>292</v>
      </c>
      <c r="H1173" s="232">
        <v>105.42</v>
      </c>
      <c r="I1173" s="233"/>
      <c r="J1173" s="234">
        <f>ROUND(I1173*H1173,2)</f>
        <v>0</v>
      </c>
      <c r="K1173" s="235"/>
      <c r="L1173" s="44"/>
      <c r="M1173" s="236" t="s">
        <v>1</v>
      </c>
      <c r="N1173" s="237" t="s">
        <v>39</v>
      </c>
      <c r="O1173" s="91"/>
      <c r="P1173" s="238">
        <f>O1173*H1173</f>
        <v>0</v>
      </c>
      <c r="Q1173" s="238">
        <v>0.0052</v>
      </c>
      <c r="R1173" s="238">
        <f>Q1173*H1173</f>
        <v>0.548184</v>
      </c>
      <c r="S1173" s="238">
        <v>0</v>
      </c>
      <c r="T1173" s="239">
        <f>S1173*H1173</f>
        <v>0</v>
      </c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R1173" s="240" t="s">
        <v>310</v>
      </c>
      <c r="AT1173" s="240" t="s">
        <v>213</v>
      </c>
      <c r="AU1173" s="240" t="s">
        <v>84</v>
      </c>
      <c r="AY1173" s="17" t="s">
        <v>211</v>
      </c>
      <c r="BE1173" s="241">
        <f>IF(N1173="základní",J1173,0)</f>
        <v>0</v>
      </c>
      <c r="BF1173" s="241">
        <f>IF(N1173="snížená",J1173,0)</f>
        <v>0</v>
      </c>
      <c r="BG1173" s="241">
        <f>IF(N1173="zákl. přenesená",J1173,0)</f>
        <v>0</v>
      </c>
      <c r="BH1173" s="241">
        <f>IF(N1173="sníž. přenesená",J1173,0)</f>
        <v>0</v>
      </c>
      <c r="BI1173" s="241">
        <f>IF(N1173="nulová",J1173,0)</f>
        <v>0</v>
      </c>
      <c r="BJ1173" s="17" t="s">
        <v>82</v>
      </c>
      <c r="BK1173" s="241">
        <f>ROUND(I1173*H1173,2)</f>
        <v>0</v>
      </c>
      <c r="BL1173" s="17" t="s">
        <v>310</v>
      </c>
      <c r="BM1173" s="240" t="s">
        <v>1192</v>
      </c>
    </row>
    <row r="1174" spans="1:47" s="2" customFormat="1" ht="12">
      <c r="A1174" s="38"/>
      <c r="B1174" s="39"/>
      <c r="C1174" s="40"/>
      <c r="D1174" s="242" t="s">
        <v>219</v>
      </c>
      <c r="E1174" s="40"/>
      <c r="F1174" s="243" t="s">
        <v>1193</v>
      </c>
      <c r="G1174" s="40"/>
      <c r="H1174" s="40"/>
      <c r="I1174" s="244"/>
      <c r="J1174" s="40"/>
      <c r="K1174" s="40"/>
      <c r="L1174" s="44"/>
      <c r="M1174" s="245"/>
      <c r="N1174" s="246"/>
      <c r="O1174" s="91"/>
      <c r="P1174" s="91"/>
      <c r="Q1174" s="91"/>
      <c r="R1174" s="91"/>
      <c r="S1174" s="91"/>
      <c r="T1174" s="92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T1174" s="17" t="s">
        <v>219</v>
      </c>
      <c r="AU1174" s="17" t="s">
        <v>84</v>
      </c>
    </row>
    <row r="1175" spans="1:51" s="13" customFormat="1" ht="12">
      <c r="A1175" s="13"/>
      <c r="B1175" s="247"/>
      <c r="C1175" s="248"/>
      <c r="D1175" s="249" t="s">
        <v>221</v>
      </c>
      <c r="E1175" s="250" t="s">
        <v>1</v>
      </c>
      <c r="F1175" s="251" t="s">
        <v>223</v>
      </c>
      <c r="G1175" s="248"/>
      <c r="H1175" s="250" t="s">
        <v>1</v>
      </c>
      <c r="I1175" s="252"/>
      <c r="J1175" s="248"/>
      <c r="K1175" s="248"/>
      <c r="L1175" s="253"/>
      <c r="M1175" s="254"/>
      <c r="N1175" s="255"/>
      <c r="O1175" s="255"/>
      <c r="P1175" s="255"/>
      <c r="Q1175" s="255"/>
      <c r="R1175" s="255"/>
      <c r="S1175" s="255"/>
      <c r="T1175" s="256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57" t="s">
        <v>221</v>
      </c>
      <c r="AU1175" s="257" t="s">
        <v>84</v>
      </c>
      <c r="AV1175" s="13" t="s">
        <v>82</v>
      </c>
      <c r="AW1175" s="13" t="s">
        <v>31</v>
      </c>
      <c r="AX1175" s="13" t="s">
        <v>74</v>
      </c>
      <c r="AY1175" s="257" t="s">
        <v>211</v>
      </c>
    </row>
    <row r="1176" spans="1:51" s="14" customFormat="1" ht="12">
      <c r="A1176" s="14"/>
      <c r="B1176" s="258"/>
      <c r="C1176" s="259"/>
      <c r="D1176" s="249" t="s">
        <v>221</v>
      </c>
      <c r="E1176" s="260" t="s">
        <v>1</v>
      </c>
      <c r="F1176" s="261" t="s">
        <v>436</v>
      </c>
      <c r="G1176" s="259"/>
      <c r="H1176" s="262">
        <v>15.2</v>
      </c>
      <c r="I1176" s="263"/>
      <c r="J1176" s="259"/>
      <c r="K1176" s="259"/>
      <c r="L1176" s="264"/>
      <c r="M1176" s="265"/>
      <c r="N1176" s="266"/>
      <c r="O1176" s="266"/>
      <c r="P1176" s="266"/>
      <c r="Q1176" s="266"/>
      <c r="R1176" s="266"/>
      <c r="S1176" s="266"/>
      <c r="T1176" s="267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68" t="s">
        <v>221</v>
      </c>
      <c r="AU1176" s="268" t="s">
        <v>84</v>
      </c>
      <c r="AV1176" s="14" t="s">
        <v>84</v>
      </c>
      <c r="AW1176" s="14" t="s">
        <v>31</v>
      </c>
      <c r="AX1176" s="14" t="s">
        <v>74</v>
      </c>
      <c r="AY1176" s="268" t="s">
        <v>211</v>
      </c>
    </row>
    <row r="1177" spans="1:51" s="14" customFormat="1" ht="12">
      <c r="A1177" s="14"/>
      <c r="B1177" s="258"/>
      <c r="C1177" s="259"/>
      <c r="D1177" s="249" t="s">
        <v>221</v>
      </c>
      <c r="E1177" s="260" t="s">
        <v>1</v>
      </c>
      <c r="F1177" s="261" t="s">
        <v>437</v>
      </c>
      <c r="G1177" s="259"/>
      <c r="H1177" s="262">
        <v>3.3</v>
      </c>
      <c r="I1177" s="263"/>
      <c r="J1177" s="259"/>
      <c r="K1177" s="259"/>
      <c r="L1177" s="264"/>
      <c r="M1177" s="265"/>
      <c r="N1177" s="266"/>
      <c r="O1177" s="266"/>
      <c r="P1177" s="266"/>
      <c r="Q1177" s="266"/>
      <c r="R1177" s="266"/>
      <c r="S1177" s="266"/>
      <c r="T1177" s="267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68" t="s">
        <v>221</v>
      </c>
      <c r="AU1177" s="268" t="s">
        <v>84</v>
      </c>
      <c r="AV1177" s="14" t="s">
        <v>84</v>
      </c>
      <c r="AW1177" s="14" t="s">
        <v>31</v>
      </c>
      <c r="AX1177" s="14" t="s">
        <v>74</v>
      </c>
      <c r="AY1177" s="268" t="s">
        <v>211</v>
      </c>
    </row>
    <row r="1178" spans="1:51" s="14" customFormat="1" ht="12">
      <c r="A1178" s="14"/>
      <c r="B1178" s="258"/>
      <c r="C1178" s="259"/>
      <c r="D1178" s="249" t="s">
        <v>221</v>
      </c>
      <c r="E1178" s="260" t="s">
        <v>1</v>
      </c>
      <c r="F1178" s="261" t="s">
        <v>438</v>
      </c>
      <c r="G1178" s="259"/>
      <c r="H1178" s="262">
        <v>13.6</v>
      </c>
      <c r="I1178" s="263"/>
      <c r="J1178" s="259"/>
      <c r="K1178" s="259"/>
      <c r="L1178" s="264"/>
      <c r="M1178" s="265"/>
      <c r="N1178" s="266"/>
      <c r="O1178" s="266"/>
      <c r="P1178" s="266"/>
      <c r="Q1178" s="266"/>
      <c r="R1178" s="266"/>
      <c r="S1178" s="266"/>
      <c r="T1178" s="267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68" t="s">
        <v>221</v>
      </c>
      <c r="AU1178" s="268" t="s">
        <v>84</v>
      </c>
      <c r="AV1178" s="14" t="s">
        <v>84</v>
      </c>
      <c r="AW1178" s="14" t="s">
        <v>31</v>
      </c>
      <c r="AX1178" s="14" t="s">
        <v>74</v>
      </c>
      <c r="AY1178" s="268" t="s">
        <v>211</v>
      </c>
    </row>
    <row r="1179" spans="1:51" s="14" customFormat="1" ht="12">
      <c r="A1179" s="14"/>
      <c r="B1179" s="258"/>
      <c r="C1179" s="259"/>
      <c r="D1179" s="249" t="s">
        <v>221</v>
      </c>
      <c r="E1179" s="260" t="s">
        <v>1</v>
      </c>
      <c r="F1179" s="261" t="s">
        <v>439</v>
      </c>
      <c r="G1179" s="259"/>
      <c r="H1179" s="262">
        <v>4.24</v>
      </c>
      <c r="I1179" s="263"/>
      <c r="J1179" s="259"/>
      <c r="K1179" s="259"/>
      <c r="L1179" s="264"/>
      <c r="M1179" s="265"/>
      <c r="N1179" s="266"/>
      <c r="O1179" s="266"/>
      <c r="P1179" s="266"/>
      <c r="Q1179" s="266"/>
      <c r="R1179" s="266"/>
      <c r="S1179" s="266"/>
      <c r="T1179" s="267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68" t="s">
        <v>221</v>
      </c>
      <c r="AU1179" s="268" t="s">
        <v>84</v>
      </c>
      <c r="AV1179" s="14" t="s">
        <v>84</v>
      </c>
      <c r="AW1179" s="14" t="s">
        <v>31</v>
      </c>
      <c r="AX1179" s="14" t="s">
        <v>74</v>
      </c>
      <c r="AY1179" s="268" t="s">
        <v>211</v>
      </c>
    </row>
    <row r="1180" spans="1:51" s="13" customFormat="1" ht="12">
      <c r="A1180" s="13"/>
      <c r="B1180" s="247"/>
      <c r="C1180" s="248"/>
      <c r="D1180" s="249" t="s">
        <v>221</v>
      </c>
      <c r="E1180" s="250" t="s">
        <v>1</v>
      </c>
      <c r="F1180" s="251" t="s">
        <v>331</v>
      </c>
      <c r="G1180" s="248"/>
      <c r="H1180" s="250" t="s">
        <v>1</v>
      </c>
      <c r="I1180" s="252"/>
      <c r="J1180" s="248"/>
      <c r="K1180" s="248"/>
      <c r="L1180" s="253"/>
      <c r="M1180" s="254"/>
      <c r="N1180" s="255"/>
      <c r="O1180" s="255"/>
      <c r="P1180" s="255"/>
      <c r="Q1180" s="255"/>
      <c r="R1180" s="255"/>
      <c r="S1180" s="255"/>
      <c r="T1180" s="256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57" t="s">
        <v>221</v>
      </c>
      <c r="AU1180" s="257" t="s">
        <v>84</v>
      </c>
      <c r="AV1180" s="13" t="s">
        <v>82</v>
      </c>
      <c r="AW1180" s="13" t="s">
        <v>31</v>
      </c>
      <c r="AX1180" s="13" t="s">
        <v>74</v>
      </c>
      <c r="AY1180" s="257" t="s">
        <v>211</v>
      </c>
    </row>
    <row r="1181" spans="1:51" s="14" customFormat="1" ht="12">
      <c r="A1181" s="14"/>
      <c r="B1181" s="258"/>
      <c r="C1181" s="259"/>
      <c r="D1181" s="249" t="s">
        <v>221</v>
      </c>
      <c r="E1181" s="260" t="s">
        <v>1</v>
      </c>
      <c r="F1181" s="261" t="s">
        <v>483</v>
      </c>
      <c r="G1181" s="259"/>
      <c r="H1181" s="262">
        <v>16.54</v>
      </c>
      <c r="I1181" s="263"/>
      <c r="J1181" s="259"/>
      <c r="K1181" s="259"/>
      <c r="L1181" s="264"/>
      <c r="M1181" s="265"/>
      <c r="N1181" s="266"/>
      <c r="O1181" s="266"/>
      <c r="P1181" s="266"/>
      <c r="Q1181" s="266"/>
      <c r="R1181" s="266"/>
      <c r="S1181" s="266"/>
      <c r="T1181" s="267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68" t="s">
        <v>221</v>
      </c>
      <c r="AU1181" s="268" t="s">
        <v>84</v>
      </c>
      <c r="AV1181" s="14" t="s">
        <v>84</v>
      </c>
      <c r="AW1181" s="14" t="s">
        <v>31</v>
      </c>
      <c r="AX1181" s="14" t="s">
        <v>74</v>
      </c>
      <c r="AY1181" s="268" t="s">
        <v>211</v>
      </c>
    </row>
    <row r="1182" spans="1:51" s="14" customFormat="1" ht="12">
      <c r="A1182" s="14"/>
      <c r="B1182" s="258"/>
      <c r="C1182" s="259"/>
      <c r="D1182" s="249" t="s">
        <v>221</v>
      </c>
      <c r="E1182" s="260" t="s">
        <v>1</v>
      </c>
      <c r="F1182" s="261" t="s">
        <v>484</v>
      </c>
      <c r="G1182" s="259"/>
      <c r="H1182" s="262">
        <v>18</v>
      </c>
      <c r="I1182" s="263"/>
      <c r="J1182" s="259"/>
      <c r="K1182" s="259"/>
      <c r="L1182" s="264"/>
      <c r="M1182" s="265"/>
      <c r="N1182" s="266"/>
      <c r="O1182" s="266"/>
      <c r="P1182" s="266"/>
      <c r="Q1182" s="266"/>
      <c r="R1182" s="266"/>
      <c r="S1182" s="266"/>
      <c r="T1182" s="267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68" t="s">
        <v>221</v>
      </c>
      <c r="AU1182" s="268" t="s">
        <v>84</v>
      </c>
      <c r="AV1182" s="14" t="s">
        <v>84</v>
      </c>
      <c r="AW1182" s="14" t="s">
        <v>31</v>
      </c>
      <c r="AX1182" s="14" t="s">
        <v>74</v>
      </c>
      <c r="AY1182" s="268" t="s">
        <v>211</v>
      </c>
    </row>
    <row r="1183" spans="1:51" s="13" customFormat="1" ht="12">
      <c r="A1183" s="13"/>
      <c r="B1183" s="247"/>
      <c r="C1183" s="248"/>
      <c r="D1183" s="249" t="s">
        <v>221</v>
      </c>
      <c r="E1183" s="250" t="s">
        <v>1</v>
      </c>
      <c r="F1183" s="251" t="s">
        <v>335</v>
      </c>
      <c r="G1183" s="248"/>
      <c r="H1183" s="250" t="s">
        <v>1</v>
      </c>
      <c r="I1183" s="252"/>
      <c r="J1183" s="248"/>
      <c r="K1183" s="248"/>
      <c r="L1183" s="253"/>
      <c r="M1183" s="254"/>
      <c r="N1183" s="255"/>
      <c r="O1183" s="255"/>
      <c r="P1183" s="255"/>
      <c r="Q1183" s="255"/>
      <c r="R1183" s="255"/>
      <c r="S1183" s="255"/>
      <c r="T1183" s="256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57" t="s">
        <v>221</v>
      </c>
      <c r="AU1183" s="257" t="s">
        <v>84</v>
      </c>
      <c r="AV1183" s="13" t="s">
        <v>82</v>
      </c>
      <c r="AW1183" s="13" t="s">
        <v>31</v>
      </c>
      <c r="AX1183" s="13" t="s">
        <v>74</v>
      </c>
      <c r="AY1183" s="257" t="s">
        <v>211</v>
      </c>
    </row>
    <row r="1184" spans="1:51" s="14" customFormat="1" ht="12">
      <c r="A1184" s="14"/>
      <c r="B1184" s="258"/>
      <c r="C1184" s="259"/>
      <c r="D1184" s="249" t="s">
        <v>221</v>
      </c>
      <c r="E1184" s="260" t="s">
        <v>1</v>
      </c>
      <c r="F1184" s="261" t="s">
        <v>485</v>
      </c>
      <c r="G1184" s="259"/>
      <c r="H1184" s="262">
        <v>16.54</v>
      </c>
      <c r="I1184" s="263"/>
      <c r="J1184" s="259"/>
      <c r="K1184" s="259"/>
      <c r="L1184" s="264"/>
      <c r="M1184" s="265"/>
      <c r="N1184" s="266"/>
      <c r="O1184" s="266"/>
      <c r="P1184" s="266"/>
      <c r="Q1184" s="266"/>
      <c r="R1184" s="266"/>
      <c r="S1184" s="266"/>
      <c r="T1184" s="267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68" t="s">
        <v>221</v>
      </c>
      <c r="AU1184" s="268" t="s">
        <v>84</v>
      </c>
      <c r="AV1184" s="14" t="s">
        <v>84</v>
      </c>
      <c r="AW1184" s="14" t="s">
        <v>31</v>
      </c>
      <c r="AX1184" s="14" t="s">
        <v>74</v>
      </c>
      <c r="AY1184" s="268" t="s">
        <v>211</v>
      </c>
    </row>
    <row r="1185" spans="1:51" s="14" customFormat="1" ht="12">
      <c r="A1185" s="14"/>
      <c r="B1185" s="258"/>
      <c r="C1185" s="259"/>
      <c r="D1185" s="249" t="s">
        <v>221</v>
      </c>
      <c r="E1185" s="260" t="s">
        <v>1</v>
      </c>
      <c r="F1185" s="261" t="s">
        <v>486</v>
      </c>
      <c r="G1185" s="259"/>
      <c r="H1185" s="262">
        <v>18</v>
      </c>
      <c r="I1185" s="263"/>
      <c r="J1185" s="259"/>
      <c r="K1185" s="259"/>
      <c r="L1185" s="264"/>
      <c r="M1185" s="265"/>
      <c r="N1185" s="266"/>
      <c r="O1185" s="266"/>
      <c r="P1185" s="266"/>
      <c r="Q1185" s="266"/>
      <c r="R1185" s="266"/>
      <c r="S1185" s="266"/>
      <c r="T1185" s="267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68" t="s">
        <v>221</v>
      </c>
      <c r="AU1185" s="268" t="s">
        <v>84</v>
      </c>
      <c r="AV1185" s="14" t="s">
        <v>84</v>
      </c>
      <c r="AW1185" s="14" t="s">
        <v>31</v>
      </c>
      <c r="AX1185" s="14" t="s">
        <v>74</v>
      </c>
      <c r="AY1185" s="268" t="s">
        <v>211</v>
      </c>
    </row>
    <row r="1186" spans="1:51" s="15" customFormat="1" ht="12">
      <c r="A1186" s="15"/>
      <c r="B1186" s="269"/>
      <c r="C1186" s="270"/>
      <c r="D1186" s="249" t="s">
        <v>221</v>
      </c>
      <c r="E1186" s="271" t="s">
        <v>1</v>
      </c>
      <c r="F1186" s="272" t="s">
        <v>225</v>
      </c>
      <c r="G1186" s="270"/>
      <c r="H1186" s="273">
        <v>105.41999999999999</v>
      </c>
      <c r="I1186" s="274"/>
      <c r="J1186" s="270"/>
      <c r="K1186" s="270"/>
      <c r="L1186" s="275"/>
      <c r="M1186" s="276"/>
      <c r="N1186" s="277"/>
      <c r="O1186" s="277"/>
      <c r="P1186" s="277"/>
      <c r="Q1186" s="277"/>
      <c r="R1186" s="277"/>
      <c r="S1186" s="277"/>
      <c r="T1186" s="278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T1186" s="279" t="s">
        <v>221</v>
      </c>
      <c r="AU1186" s="279" t="s">
        <v>84</v>
      </c>
      <c r="AV1186" s="15" t="s">
        <v>217</v>
      </c>
      <c r="AW1186" s="15" t="s">
        <v>31</v>
      </c>
      <c r="AX1186" s="15" t="s">
        <v>82</v>
      </c>
      <c r="AY1186" s="279" t="s">
        <v>211</v>
      </c>
    </row>
    <row r="1187" spans="1:65" s="2" customFormat="1" ht="37.8" customHeight="1">
      <c r="A1187" s="38"/>
      <c r="B1187" s="39"/>
      <c r="C1187" s="280" t="s">
        <v>1194</v>
      </c>
      <c r="D1187" s="280" t="s">
        <v>258</v>
      </c>
      <c r="E1187" s="281" t="s">
        <v>1195</v>
      </c>
      <c r="F1187" s="282" t="s">
        <v>1196</v>
      </c>
      <c r="G1187" s="283" t="s">
        <v>292</v>
      </c>
      <c r="H1187" s="284">
        <v>115.962</v>
      </c>
      <c r="I1187" s="285"/>
      <c r="J1187" s="286">
        <f>ROUND(I1187*H1187,2)</f>
        <v>0</v>
      </c>
      <c r="K1187" s="287"/>
      <c r="L1187" s="288"/>
      <c r="M1187" s="289" t="s">
        <v>1</v>
      </c>
      <c r="N1187" s="290" t="s">
        <v>39</v>
      </c>
      <c r="O1187" s="91"/>
      <c r="P1187" s="238">
        <f>O1187*H1187</f>
        <v>0</v>
      </c>
      <c r="Q1187" s="238">
        <v>0.022</v>
      </c>
      <c r="R1187" s="238">
        <f>Q1187*H1187</f>
        <v>2.551164</v>
      </c>
      <c r="S1187" s="238">
        <v>0</v>
      </c>
      <c r="T1187" s="239">
        <f>S1187*H1187</f>
        <v>0</v>
      </c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R1187" s="240" t="s">
        <v>468</v>
      </c>
      <c r="AT1187" s="240" t="s">
        <v>258</v>
      </c>
      <c r="AU1187" s="240" t="s">
        <v>84</v>
      </c>
      <c r="AY1187" s="17" t="s">
        <v>211</v>
      </c>
      <c r="BE1187" s="241">
        <f>IF(N1187="základní",J1187,0)</f>
        <v>0</v>
      </c>
      <c r="BF1187" s="241">
        <f>IF(N1187="snížená",J1187,0)</f>
        <v>0</v>
      </c>
      <c r="BG1187" s="241">
        <f>IF(N1187="zákl. přenesená",J1187,0)</f>
        <v>0</v>
      </c>
      <c r="BH1187" s="241">
        <f>IF(N1187="sníž. přenesená",J1187,0)</f>
        <v>0</v>
      </c>
      <c r="BI1187" s="241">
        <f>IF(N1187="nulová",J1187,0)</f>
        <v>0</v>
      </c>
      <c r="BJ1187" s="17" t="s">
        <v>82</v>
      </c>
      <c r="BK1187" s="241">
        <f>ROUND(I1187*H1187,2)</f>
        <v>0</v>
      </c>
      <c r="BL1187" s="17" t="s">
        <v>310</v>
      </c>
      <c r="BM1187" s="240" t="s">
        <v>1197</v>
      </c>
    </row>
    <row r="1188" spans="1:51" s="14" customFormat="1" ht="12">
      <c r="A1188" s="14"/>
      <c r="B1188" s="258"/>
      <c r="C1188" s="259"/>
      <c r="D1188" s="249" t="s">
        <v>221</v>
      </c>
      <c r="E1188" s="260" t="s">
        <v>1</v>
      </c>
      <c r="F1188" s="261" t="s">
        <v>1198</v>
      </c>
      <c r="G1188" s="259"/>
      <c r="H1188" s="262">
        <v>115.962</v>
      </c>
      <c r="I1188" s="263"/>
      <c r="J1188" s="259"/>
      <c r="K1188" s="259"/>
      <c r="L1188" s="264"/>
      <c r="M1188" s="265"/>
      <c r="N1188" s="266"/>
      <c r="O1188" s="266"/>
      <c r="P1188" s="266"/>
      <c r="Q1188" s="266"/>
      <c r="R1188" s="266"/>
      <c r="S1188" s="266"/>
      <c r="T1188" s="267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68" t="s">
        <v>221</v>
      </c>
      <c r="AU1188" s="268" t="s">
        <v>84</v>
      </c>
      <c r="AV1188" s="14" t="s">
        <v>84</v>
      </c>
      <c r="AW1188" s="14" t="s">
        <v>31</v>
      </c>
      <c r="AX1188" s="14" t="s">
        <v>74</v>
      </c>
      <c r="AY1188" s="268" t="s">
        <v>211</v>
      </c>
    </row>
    <row r="1189" spans="1:51" s="15" customFormat="1" ht="12">
      <c r="A1189" s="15"/>
      <c r="B1189" s="269"/>
      <c r="C1189" s="270"/>
      <c r="D1189" s="249" t="s">
        <v>221</v>
      </c>
      <c r="E1189" s="271" t="s">
        <v>1</v>
      </c>
      <c r="F1189" s="272" t="s">
        <v>225</v>
      </c>
      <c r="G1189" s="270"/>
      <c r="H1189" s="273">
        <v>115.962</v>
      </c>
      <c r="I1189" s="274"/>
      <c r="J1189" s="270"/>
      <c r="K1189" s="270"/>
      <c r="L1189" s="275"/>
      <c r="M1189" s="276"/>
      <c r="N1189" s="277"/>
      <c r="O1189" s="277"/>
      <c r="P1189" s="277"/>
      <c r="Q1189" s="277"/>
      <c r="R1189" s="277"/>
      <c r="S1189" s="277"/>
      <c r="T1189" s="278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T1189" s="279" t="s">
        <v>221</v>
      </c>
      <c r="AU1189" s="279" t="s">
        <v>84</v>
      </c>
      <c r="AV1189" s="15" t="s">
        <v>217</v>
      </c>
      <c r="AW1189" s="15" t="s">
        <v>31</v>
      </c>
      <c r="AX1189" s="15" t="s">
        <v>82</v>
      </c>
      <c r="AY1189" s="279" t="s">
        <v>211</v>
      </c>
    </row>
    <row r="1190" spans="1:65" s="2" customFormat="1" ht="24.15" customHeight="1">
      <c r="A1190" s="38"/>
      <c r="B1190" s="39"/>
      <c r="C1190" s="228" t="s">
        <v>1199</v>
      </c>
      <c r="D1190" s="228" t="s">
        <v>213</v>
      </c>
      <c r="E1190" s="229" t="s">
        <v>1200</v>
      </c>
      <c r="F1190" s="230" t="s">
        <v>1201</v>
      </c>
      <c r="G1190" s="231" t="s">
        <v>292</v>
      </c>
      <c r="H1190" s="232">
        <v>7.54</v>
      </c>
      <c r="I1190" s="233"/>
      <c r="J1190" s="234">
        <f>ROUND(I1190*H1190,2)</f>
        <v>0</v>
      </c>
      <c r="K1190" s="235"/>
      <c r="L1190" s="44"/>
      <c r="M1190" s="236" t="s">
        <v>1</v>
      </c>
      <c r="N1190" s="237" t="s">
        <v>39</v>
      </c>
      <c r="O1190" s="91"/>
      <c r="P1190" s="238">
        <f>O1190*H1190</f>
        <v>0</v>
      </c>
      <c r="Q1190" s="238">
        <v>0</v>
      </c>
      <c r="R1190" s="238">
        <f>Q1190*H1190</f>
        <v>0</v>
      </c>
      <c r="S1190" s="238">
        <v>0</v>
      </c>
      <c r="T1190" s="239">
        <f>S1190*H1190</f>
        <v>0</v>
      </c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R1190" s="240" t="s">
        <v>310</v>
      </c>
      <c r="AT1190" s="240" t="s">
        <v>213</v>
      </c>
      <c r="AU1190" s="240" t="s">
        <v>84</v>
      </c>
      <c r="AY1190" s="17" t="s">
        <v>211</v>
      </c>
      <c r="BE1190" s="241">
        <f>IF(N1190="základní",J1190,0)</f>
        <v>0</v>
      </c>
      <c r="BF1190" s="241">
        <f>IF(N1190="snížená",J1190,0)</f>
        <v>0</v>
      </c>
      <c r="BG1190" s="241">
        <f>IF(N1190="zákl. přenesená",J1190,0)</f>
        <v>0</v>
      </c>
      <c r="BH1190" s="241">
        <f>IF(N1190="sníž. přenesená",J1190,0)</f>
        <v>0</v>
      </c>
      <c r="BI1190" s="241">
        <f>IF(N1190="nulová",J1190,0)</f>
        <v>0</v>
      </c>
      <c r="BJ1190" s="17" t="s">
        <v>82</v>
      </c>
      <c r="BK1190" s="241">
        <f>ROUND(I1190*H1190,2)</f>
        <v>0</v>
      </c>
      <c r="BL1190" s="17" t="s">
        <v>310</v>
      </c>
      <c r="BM1190" s="240" t="s">
        <v>1202</v>
      </c>
    </row>
    <row r="1191" spans="1:51" s="13" customFormat="1" ht="12">
      <c r="A1191" s="13"/>
      <c r="B1191" s="247"/>
      <c r="C1191" s="248"/>
      <c r="D1191" s="249" t="s">
        <v>221</v>
      </c>
      <c r="E1191" s="250" t="s">
        <v>1</v>
      </c>
      <c r="F1191" s="251" t="s">
        <v>223</v>
      </c>
      <c r="G1191" s="248"/>
      <c r="H1191" s="250" t="s">
        <v>1</v>
      </c>
      <c r="I1191" s="252"/>
      <c r="J1191" s="248"/>
      <c r="K1191" s="248"/>
      <c r="L1191" s="253"/>
      <c r="M1191" s="254"/>
      <c r="N1191" s="255"/>
      <c r="O1191" s="255"/>
      <c r="P1191" s="255"/>
      <c r="Q1191" s="255"/>
      <c r="R1191" s="255"/>
      <c r="S1191" s="255"/>
      <c r="T1191" s="256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57" t="s">
        <v>221</v>
      </c>
      <c r="AU1191" s="257" t="s">
        <v>84</v>
      </c>
      <c r="AV1191" s="13" t="s">
        <v>82</v>
      </c>
      <c r="AW1191" s="13" t="s">
        <v>31</v>
      </c>
      <c r="AX1191" s="13" t="s">
        <v>74</v>
      </c>
      <c r="AY1191" s="257" t="s">
        <v>211</v>
      </c>
    </row>
    <row r="1192" spans="1:51" s="14" customFormat="1" ht="12">
      <c r="A1192" s="14"/>
      <c r="B1192" s="258"/>
      <c r="C1192" s="259"/>
      <c r="D1192" s="249" t="s">
        <v>221</v>
      </c>
      <c r="E1192" s="260" t="s">
        <v>1</v>
      </c>
      <c r="F1192" s="261" t="s">
        <v>437</v>
      </c>
      <c r="G1192" s="259"/>
      <c r="H1192" s="262">
        <v>3.3</v>
      </c>
      <c r="I1192" s="263"/>
      <c r="J1192" s="259"/>
      <c r="K1192" s="259"/>
      <c r="L1192" s="264"/>
      <c r="M1192" s="265"/>
      <c r="N1192" s="266"/>
      <c r="O1192" s="266"/>
      <c r="P1192" s="266"/>
      <c r="Q1192" s="266"/>
      <c r="R1192" s="266"/>
      <c r="S1192" s="266"/>
      <c r="T1192" s="267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68" t="s">
        <v>221</v>
      </c>
      <c r="AU1192" s="268" t="s">
        <v>84</v>
      </c>
      <c r="AV1192" s="14" t="s">
        <v>84</v>
      </c>
      <c r="AW1192" s="14" t="s">
        <v>31</v>
      </c>
      <c r="AX1192" s="14" t="s">
        <v>74</v>
      </c>
      <c r="AY1192" s="268" t="s">
        <v>211</v>
      </c>
    </row>
    <row r="1193" spans="1:51" s="14" customFormat="1" ht="12">
      <c r="A1193" s="14"/>
      <c r="B1193" s="258"/>
      <c r="C1193" s="259"/>
      <c r="D1193" s="249" t="s">
        <v>221</v>
      </c>
      <c r="E1193" s="260" t="s">
        <v>1</v>
      </c>
      <c r="F1193" s="261" t="s">
        <v>439</v>
      </c>
      <c r="G1193" s="259"/>
      <c r="H1193" s="262">
        <v>4.24</v>
      </c>
      <c r="I1193" s="263"/>
      <c r="J1193" s="259"/>
      <c r="K1193" s="259"/>
      <c r="L1193" s="264"/>
      <c r="M1193" s="265"/>
      <c r="N1193" s="266"/>
      <c r="O1193" s="266"/>
      <c r="P1193" s="266"/>
      <c r="Q1193" s="266"/>
      <c r="R1193" s="266"/>
      <c r="S1193" s="266"/>
      <c r="T1193" s="267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68" t="s">
        <v>221</v>
      </c>
      <c r="AU1193" s="268" t="s">
        <v>84</v>
      </c>
      <c r="AV1193" s="14" t="s">
        <v>84</v>
      </c>
      <c r="AW1193" s="14" t="s">
        <v>31</v>
      </c>
      <c r="AX1193" s="14" t="s">
        <v>74</v>
      </c>
      <c r="AY1193" s="268" t="s">
        <v>211</v>
      </c>
    </row>
    <row r="1194" spans="1:51" s="15" customFormat="1" ht="12">
      <c r="A1194" s="15"/>
      <c r="B1194" s="269"/>
      <c r="C1194" s="270"/>
      <c r="D1194" s="249" t="s">
        <v>221</v>
      </c>
      <c r="E1194" s="271" t="s">
        <v>1</v>
      </c>
      <c r="F1194" s="272" t="s">
        <v>225</v>
      </c>
      <c r="G1194" s="270"/>
      <c r="H1194" s="273">
        <v>7.54</v>
      </c>
      <c r="I1194" s="274"/>
      <c r="J1194" s="270"/>
      <c r="K1194" s="270"/>
      <c r="L1194" s="275"/>
      <c r="M1194" s="276"/>
      <c r="N1194" s="277"/>
      <c r="O1194" s="277"/>
      <c r="P1194" s="277"/>
      <c r="Q1194" s="277"/>
      <c r="R1194" s="277"/>
      <c r="S1194" s="277"/>
      <c r="T1194" s="278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T1194" s="279" t="s">
        <v>221</v>
      </c>
      <c r="AU1194" s="279" t="s">
        <v>84</v>
      </c>
      <c r="AV1194" s="15" t="s">
        <v>217</v>
      </c>
      <c r="AW1194" s="15" t="s">
        <v>31</v>
      </c>
      <c r="AX1194" s="15" t="s">
        <v>82</v>
      </c>
      <c r="AY1194" s="279" t="s">
        <v>211</v>
      </c>
    </row>
    <row r="1195" spans="1:65" s="2" customFormat="1" ht="24.15" customHeight="1">
      <c r="A1195" s="38"/>
      <c r="B1195" s="39"/>
      <c r="C1195" s="228" t="s">
        <v>1203</v>
      </c>
      <c r="D1195" s="228" t="s">
        <v>213</v>
      </c>
      <c r="E1195" s="229" t="s">
        <v>1204</v>
      </c>
      <c r="F1195" s="230" t="s">
        <v>1205</v>
      </c>
      <c r="G1195" s="231" t="s">
        <v>292</v>
      </c>
      <c r="H1195" s="232">
        <v>105.42</v>
      </c>
      <c r="I1195" s="233"/>
      <c r="J1195" s="234">
        <f>ROUND(I1195*H1195,2)</f>
        <v>0</v>
      </c>
      <c r="K1195" s="235"/>
      <c r="L1195" s="44"/>
      <c r="M1195" s="236" t="s">
        <v>1</v>
      </c>
      <c r="N1195" s="237" t="s">
        <v>39</v>
      </c>
      <c r="O1195" s="91"/>
      <c r="P1195" s="238">
        <f>O1195*H1195</f>
        <v>0</v>
      </c>
      <c r="Q1195" s="238">
        <v>0.0015</v>
      </c>
      <c r="R1195" s="238">
        <f>Q1195*H1195</f>
        <v>0.15813</v>
      </c>
      <c r="S1195" s="238">
        <v>0</v>
      </c>
      <c r="T1195" s="239">
        <f>S1195*H1195</f>
        <v>0</v>
      </c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R1195" s="240" t="s">
        <v>310</v>
      </c>
      <c r="AT1195" s="240" t="s">
        <v>213</v>
      </c>
      <c r="AU1195" s="240" t="s">
        <v>84</v>
      </c>
      <c r="AY1195" s="17" t="s">
        <v>211</v>
      </c>
      <c r="BE1195" s="241">
        <f>IF(N1195="základní",J1195,0)</f>
        <v>0</v>
      </c>
      <c r="BF1195" s="241">
        <f>IF(N1195="snížená",J1195,0)</f>
        <v>0</v>
      </c>
      <c r="BG1195" s="241">
        <f>IF(N1195="zákl. přenesená",J1195,0)</f>
        <v>0</v>
      </c>
      <c r="BH1195" s="241">
        <f>IF(N1195="sníž. přenesená",J1195,0)</f>
        <v>0</v>
      </c>
      <c r="BI1195" s="241">
        <f>IF(N1195="nulová",J1195,0)</f>
        <v>0</v>
      </c>
      <c r="BJ1195" s="17" t="s">
        <v>82</v>
      </c>
      <c r="BK1195" s="241">
        <f>ROUND(I1195*H1195,2)</f>
        <v>0</v>
      </c>
      <c r="BL1195" s="17" t="s">
        <v>310</v>
      </c>
      <c r="BM1195" s="240" t="s">
        <v>1206</v>
      </c>
    </row>
    <row r="1196" spans="1:51" s="13" customFormat="1" ht="12">
      <c r="A1196" s="13"/>
      <c r="B1196" s="247"/>
      <c r="C1196" s="248"/>
      <c r="D1196" s="249" t="s">
        <v>221</v>
      </c>
      <c r="E1196" s="250" t="s">
        <v>1</v>
      </c>
      <c r="F1196" s="251" t="s">
        <v>223</v>
      </c>
      <c r="G1196" s="248"/>
      <c r="H1196" s="250" t="s">
        <v>1</v>
      </c>
      <c r="I1196" s="252"/>
      <c r="J1196" s="248"/>
      <c r="K1196" s="248"/>
      <c r="L1196" s="253"/>
      <c r="M1196" s="254"/>
      <c r="N1196" s="255"/>
      <c r="O1196" s="255"/>
      <c r="P1196" s="255"/>
      <c r="Q1196" s="255"/>
      <c r="R1196" s="255"/>
      <c r="S1196" s="255"/>
      <c r="T1196" s="256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57" t="s">
        <v>221</v>
      </c>
      <c r="AU1196" s="257" t="s">
        <v>84</v>
      </c>
      <c r="AV1196" s="13" t="s">
        <v>82</v>
      </c>
      <c r="AW1196" s="13" t="s">
        <v>31</v>
      </c>
      <c r="AX1196" s="13" t="s">
        <v>74</v>
      </c>
      <c r="AY1196" s="257" t="s">
        <v>211</v>
      </c>
    </row>
    <row r="1197" spans="1:51" s="14" customFormat="1" ht="12">
      <c r="A1197" s="14"/>
      <c r="B1197" s="258"/>
      <c r="C1197" s="259"/>
      <c r="D1197" s="249" t="s">
        <v>221</v>
      </c>
      <c r="E1197" s="260" t="s">
        <v>1</v>
      </c>
      <c r="F1197" s="261" t="s">
        <v>436</v>
      </c>
      <c r="G1197" s="259"/>
      <c r="H1197" s="262">
        <v>15.2</v>
      </c>
      <c r="I1197" s="263"/>
      <c r="J1197" s="259"/>
      <c r="K1197" s="259"/>
      <c r="L1197" s="264"/>
      <c r="M1197" s="265"/>
      <c r="N1197" s="266"/>
      <c r="O1197" s="266"/>
      <c r="P1197" s="266"/>
      <c r="Q1197" s="266"/>
      <c r="R1197" s="266"/>
      <c r="S1197" s="266"/>
      <c r="T1197" s="267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68" t="s">
        <v>221</v>
      </c>
      <c r="AU1197" s="268" t="s">
        <v>84</v>
      </c>
      <c r="AV1197" s="14" t="s">
        <v>84</v>
      </c>
      <c r="AW1197" s="14" t="s">
        <v>31</v>
      </c>
      <c r="AX1197" s="14" t="s">
        <v>74</v>
      </c>
      <c r="AY1197" s="268" t="s">
        <v>211</v>
      </c>
    </row>
    <row r="1198" spans="1:51" s="14" customFormat="1" ht="12">
      <c r="A1198" s="14"/>
      <c r="B1198" s="258"/>
      <c r="C1198" s="259"/>
      <c r="D1198" s="249" t="s">
        <v>221</v>
      </c>
      <c r="E1198" s="260" t="s">
        <v>1</v>
      </c>
      <c r="F1198" s="261" t="s">
        <v>437</v>
      </c>
      <c r="G1198" s="259"/>
      <c r="H1198" s="262">
        <v>3.3</v>
      </c>
      <c r="I1198" s="263"/>
      <c r="J1198" s="259"/>
      <c r="K1198" s="259"/>
      <c r="L1198" s="264"/>
      <c r="M1198" s="265"/>
      <c r="N1198" s="266"/>
      <c r="O1198" s="266"/>
      <c r="P1198" s="266"/>
      <c r="Q1198" s="266"/>
      <c r="R1198" s="266"/>
      <c r="S1198" s="266"/>
      <c r="T1198" s="267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68" t="s">
        <v>221</v>
      </c>
      <c r="AU1198" s="268" t="s">
        <v>84</v>
      </c>
      <c r="AV1198" s="14" t="s">
        <v>84</v>
      </c>
      <c r="AW1198" s="14" t="s">
        <v>31</v>
      </c>
      <c r="AX1198" s="14" t="s">
        <v>74</v>
      </c>
      <c r="AY1198" s="268" t="s">
        <v>211</v>
      </c>
    </row>
    <row r="1199" spans="1:51" s="14" customFormat="1" ht="12">
      <c r="A1199" s="14"/>
      <c r="B1199" s="258"/>
      <c r="C1199" s="259"/>
      <c r="D1199" s="249" t="s">
        <v>221</v>
      </c>
      <c r="E1199" s="260" t="s">
        <v>1</v>
      </c>
      <c r="F1199" s="261" t="s">
        <v>438</v>
      </c>
      <c r="G1199" s="259"/>
      <c r="H1199" s="262">
        <v>13.6</v>
      </c>
      <c r="I1199" s="263"/>
      <c r="J1199" s="259"/>
      <c r="K1199" s="259"/>
      <c r="L1199" s="264"/>
      <c r="M1199" s="265"/>
      <c r="N1199" s="266"/>
      <c r="O1199" s="266"/>
      <c r="P1199" s="266"/>
      <c r="Q1199" s="266"/>
      <c r="R1199" s="266"/>
      <c r="S1199" s="266"/>
      <c r="T1199" s="267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68" t="s">
        <v>221</v>
      </c>
      <c r="AU1199" s="268" t="s">
        <v>84</v>
      </c>
      <c r="AV1199" s="14" t="s">
        <v>84</v>
      </c>
      <c r="AW1199" s="14" t="s">
        <v>31</v>
      </c>
      <c r="AX1199" s="14" t="s">
        <v>74</v>
      </c>
      <c r="AY1199" s="268" t="s">
        <v>211</v>
      </c>
    </row>
    <row r="1200" spans="1:51" s="14" customFormat="1" ht="12">
      <c r="A1200" s="14"/>
      <c r="B1200" s="258"/>
      <c r="C1200" s="259"/>
      <c r="D1200" s="249" t="s">
        <v>221</v>
      </c>
      <c r="E1200" s="260" t="s">
        <v>1</v>
      </c>
      <c r="F1200" s="261" t="s">
        <v>439</v>
      </c>
      <c r="G1200" s="259"/>
      <c r="H1200" s="262">
        <v>4.24</v>
      </c>
      <c r="I1200" s="263"/>
      <c r="J1200" s="259"/>
      <c r="K1200" s="259"/>
      <c r="L1200" s="264"/>
      <c r="M1200" s="265"/>
      <c r="N1200" s="266"/>
      <c r="O1200" s="266"/>
      <c r="P1200" s="266"/>
      <c r="Q1200" s="266"/>
      <c r="R1200" s="266"/>
      <c r="S1200" s="266"/>
      <c r="T1200" s="267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68" t="s">
        <v>221</v>
      </c>
      <c r="AU1200" s="268" t="s">
        <v>84</v>
      </c>
      <c r="AV1200" s="14" t="s">
        <v>84</v>
      </c>
      <c r="AW1200" s="14" t="s">
        <v>31</v>
      </c>
      <c r="AX1200" s="14" t="s">
        <v>74</v>
      </c>
      <c r="AY1200" s="268" t="s">
        <v>211</v>
      </c>
    </row>
    <row r="1201" spans="1:51" s="13" customFormat="1" ht="12">
      <c r="A1201" s="13"/>
      <c r="B1201" s="247"/>
      <c r="C1201" s="248"/>
      <c r="D1201" s="249" t="s">
        <v>221</v>
      </c>
      <c r="E1201" s="250" t="s">
        <v>1</v>
      </c>
      <c r="F1201" s="251" t="s">
        <v>331</v>
      </c>
      <c r="G1201" s="248"/>
      <c r="H1201" s="250" t="s">
        <v>1</v>
      </c>
      <c r="I1201" s="252"/>
      <c r="J1201" s="248"/>
      <c r="K1201" s="248"/>
      <c r="L1201" s="253"/>
      <c r="M1201" s="254"/>
      <c r="N1201" s="255"/>
      <c r="O1201" s="255"/>
      <c r="P1201" s="255"/>
      <c r="Q1201" s="255"/>
      <c r="R1201" s="255"/>
      <c r="S1201" s="255"/>
      <c r="T1201" s="256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57" t="s">
        <v>221</v>
      </c>
      <c r="AU1201" s="257" t="s">
        <v>84</v>
      </c>
      <c r="AV1201" s="13" t="s">
        <v>82</v>
      </c>
      <c r="AW1201" s="13" t="s">
        <v>31</v>
      </c>
      <c r="AX1201" s="13" t="s">
        <v>74</v>
      </c>
      <c r="AY1201" s="257" t="s">
        <v>211</v>
      </c>
    </row>
    <row r="1202" spans="1:51" s="14" customFormat="1" ht="12">
      <c r="A1202" s="14"/>
      <c r="B1202" s="258"/>
      <c r="C1202" s="259"/>
      <c r="D1202" s="249" t="s">
        <v>221</v>
      </c>
      <c r="E1202" s="260" t="s">
        <v>1</v>
      </c>
      <c r="F1202" s="261" t="s">
        <v>483</v>
      </c>
      <c r="G1202" s="259"/>
      <c r="H1202" s="262">
        <v>16.54</v>
      </c>
      <c r="I1202" s="263"/>
      <c r="J1202" s="259"/>
      <c r="K1202" s="259"/>
      <c r="L1202" s="264"/>
      <c r="M1202" s="265"/>
      <c r="N1202" s="266"/>
      <c r="O1202" s="266"/>
      <c r="P1202" s="266"/>
      <c r="Q1202" s="266"/>
      <c r="R1202" s="266"/>
      <c r="S1202" s="266"/>
      <c r="T1202" s="267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68" t="s">
        <v>221</v>
      </c>
      <c r="AU1202" s="268" t="s">
        <v>84</v>
      </c>
      <c r="AV1202" s="14" t="s">
        <v>84</v>
      </c>
      <c r="AW1202" s="14" t="s">
        <v>31</v>
      </c>
      <c r="AX1202" s="14" t="s">
        <v>74</v>
      </c>
      <c r="AY1202" s="268" t="s">
        <v>211</v>
      </c>
    </row>
    <row r="1203" spans="1:51" s="14" customFormat="1" ht="12">
      <c r="A1203" s="14"/>
      <c r="B1203" s="258"/>
      <c r="C1203" s="259"/>
      <c r="D1203" s="249" t="s">
        <v>221</v>
      </c>
      <c r="E1203" s="260" t="s">
        <v>1</v>
      </c>
      <c r="F1203" s="261" t="s">
        <v>484</v>
      </c>
      <c r="G1203" s="259"/>
      <c r="H1203" s="262">
        <v>18</v>
      </c>
      <c r="I1203" s="263"/>
      <c r="J1203" s="259"/>
      <c r="K1203" s="259"/>
      <c r="L1203" s="264"/>
      <c r="M1203" s="265"/>
      <c r="N1203" s="266"/>
      <c r="O1203" s="266"/>
      <c r="P1203" s="266"/>
      <c r="Q1203" s="266"/>
      <c r="R1203" s="266"/>
      <c r="S1203" s="266"/>
      <c r="T1203" s="267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68" t="s">
        <v>221</v>
      </c>
      <c r="AU1203" s="268" t="s">
        <v>84</v>
      </c>
      <c r="AV1203" s="14" t="s">
        <v>84</v>
      </c>
      <c r="AW1203" s="14" t="s">
        <v>31</v>
      </c>
      <c r="AX1203" s="14" t="s">
        <v>74</v>
      </c>
      <c r="AY1203" s="268" t="s">
        <v>211</v>
      </c>
    </row>
    <row r="1204" spans="1:51" s="13" customFormat="1" ht="12">
      <c r="A1204" s="13"/>
      <c r="B1204" s="247"/>
      <c r="C1204" s="248"/>
      <c r="D1204" s="249" t="s">
        <v>221</v>
      </c>
      <c r="E1204" s="250" t="s">
        <v>1</v>
      </c>
      <c r="F1204" s="251" t="s">
        <v>335</v>
      </c>
      <c r="G1204" s="248"/>
      <c r="H1204" s="250" t="s">
        <v>1</v>
      </c>
      <c r="I1204" s="252"/>
      <c r="J1204" s="248"/>
      <c r="K1204" s="248"/>
      <c r="L1204" s="253"/>
      <c r="M1204" s="254"/>
      <c r="N1204" s="255"/>
      <c r="O1204" s="255"/>
      <c r="P1204" s="255"/>
      <c r="Q1204" s="255"/>
      <c r="R1204" s="255"/>
      <c r="S1204" s="255"/>
      <c r="T1204" s="256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57" t="s">
        <v>221</v>
      </c>
      <c r="AU1204" s="257" t="s">
        <v>84</v>
      </c>
      <c r="AV1204" s="13" t="s">
        <v>82</v>
      </c>
      <c r="AW1204" s="13" t="s">
        <v>31</v>
      </c>
      <c r="AX1204" s="13" t="s">
        <v>74</v>
      </c>
      <c r="AY1204" s="257" t="s">
        <v>211</v>
      </c>
    </row>
    <row r="1205" spans="1:51" s="14" customFormat="1" ht="12">
      <c r="A1205" s="14"/>
      <c r="B1205" s="258"/>
      <c r="C1205" s="259"/>
      <c r="D1205" s="249" t="s">
        <v>221</v>
      </c>
      <c r="E1205" s="260" t="s">
        <v>1</v>
      </c>
      <c r="F1205" s="261" t="s">
        <v>485</v>
      </c>
      <c r="G1205" s="259"/>
      <c r="H1205" s="262">
        <v>16.54</v>
      </c>
      <c r="I1205" s="263"/>
      <c r="J1205" s="259"/>
      <c r="K1205" s="259"/>
      <c r="L1205" s="264"/>
      <c r="M1205" s="265"/>
      <c r="N1205" s="266"/>
      <c r="O1205" s="266"/>
      <c r="P1205" s="266"/>
      <c r="Q1205" s="266"/>
      <c r="R1205" s="266"/>
      <c r="S1205" s="266"/>
      <c r="T1205" s="267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68" t="s">
        <v>221</v>
      </c>
      <c r="AU1205" s="268" t="s">
        <v>84</v>
      </c>
      <c r="AV1205" s="14" t="s">
        <v>84</v>
      </c>
      <c r="AW1205" s="14" t="s">
        <v>31</v>
      </c>
      <c r="AX1205" s="14" t="s">
        <v>74</v>
      </c>
      <c r="AY1205" s="268" t="s">
        <v>211</v>
      </c>
    </row>
    <row r="1206" spans="1:51" s="14" customFormat="1" ht="12">
      <c r="A1206" s="14"/>
      <c r="B1206" s="258"/>
      <c r="C1206" s="259"/>
      <c r="D1206" s="249" t="s">
        <v>221</v>
      </c>
      <c r="E1206" s="260" t="s">
        <v>1</v>
      </c>
      <c r="F1206" s="261" t="s">
        <v>486</v>
      </c>
      <c r="G1206" s="259"/>
      <c r="H1206" s="262">
        <v>18</v>
      </c>
      <c r="I1206" s="263"/>
      <c r="J1206" s="259"/>
      <c r="K1206" s="259"/>
      <c r="L1206" s="264"/>
      <c r="M1206" s="265"/>
      <c r="N1206" s="266"/>
      <c r="O1206" s="266"/>
      <c r="P1206" s="266"/>
      <c r="Q1206" s="266"/>
      <c r="R1206" s="266"/>
      <c r="S1206" s="266"/>
      <c r="T1206" s="267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68" t="s">
        <v>221</v>
      </c>
      <c r="AU1206" s="268" t="s">
        <v>84</v>
      </c>
      <c r="AV1206" s="14" t="s">
        <v>84</v>
      </c>
      <c r="AW1206" s="14" t="s">
        <v>31</v>
      </c>
      <c r="AX1206" s="14" t="s">
        <v>74</v>
      </c>
      <c r="AY1206" s="268" t="s">
        <v>211</v>
      </c>
    </row>
    <row r="1207" spans="1:51" s="15" customFormat="1" ht="12">
      <c r="A1207" s="15"/>
      <c r="B1207" s="269"/>
      <c r="C1207" s="270"/>
      <c r="D1207" s="249" t="s">
        <v>221</v>
      </c>
      <c r="E1207" s="271" t="s">
        <v>1</v>
      </c>
      <c r="F1207" s="272" t="s">
        <v>225</v>
      </c>
      <c r="G1207" s="270"/>
      <c r="H1207" s="273">
        <v>105.42</v>
      </c>
      <c r="I1207" s="274"/>
      <c r="J1207" s="270"/>
      <c r="K1207" s="270"/>
      <c r="L1207" s="275"/>
      <c r="M1207" s="276"/>
      <c r="N1207" s="277"/>
      <c r="O1207" s="277"/>
      <c r="P1207" s="277"/>
      <c r="Q1207" s="277"/>
      <c r="R1207" s="277"/>
      <c r="S1207" s="277"/>
      <c r="T1207" s="278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T1207" s="279" t="s">
        <v>221</v>
      </c>
      <c r="AU1207" s="279" t="s">
        <v>84</v>
      </c>
      <c r="AV1207" s="15" t="s">
        <v>217</v>
      </c>
      <c r="AW1207" s="15" t="s">
        <v>31</v>
      </c>
      <c r="AX1207" s="15" t="s">
        <v>82</v>
      </c>
      <c r="AY1207" s="279" t="s">
        <v>211</v>
      </c>
    </row>
    <row r="1208" spans="1:65" s="2" customFormat="1" ht="16.5" customHeight="1">
      <c r="A1208" s="38"/>
      <c r="B1208" s="39"/>
      <c r="C1208" s="228" t="s">
        <v>1207</v>
      </c>
      <c r="D1208" s="228" t="s">
        <v>213</v>
      </c>
      <c r="E1208" s="229" t="s">
        <v>1208</v>
      </c>
      <c r="F1208" s="230" t="s">
        <v>1209</v>
      </c>
      <c r="G1208" s="231" t="s">
        <v>313</v>
      </c>
      <c r="H1208" s="232">
        <v>83.21</v>
      </c>
      <c r="I1208" s="233"/>
      <c r="J1208" s="234">
        <f>ROUND(I1208*H1208,2)</f>
        <v>0</v>
      </c>
      <c r="K1208" s="235"/>
      <c r="L1208" s="44"/>
      <c r="M1208" s="236" t="s">
        <v>1</v>
      </c>
      <c r="N1208" s="237" t="s">
        <v>39</v>
      </c>
      <c r="O1208" s="91"/>
      <c r="P1208" s="238">
        <f>O1208*H1208</f>
        <v>0</v>
      </c>
      <c r="Q1208" s="238">
        <v>3E-05</v>
      </c>
      <c r="R1208" s="238">
        <f>Q1208*H1208</f>
        <v>0.0024963</v>
      </c>
      <c r="S1208" s="238">
        <v>0</v>
      </c>
      <c r="T1208" s="239">
        <f>S1208*H1208</f>
        <v>0</v>
      </c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  <c r="AE1208" s="38"/>
      <c r="AR1208" s="240" t="s">
        <v>310</v>
      </c>
      <c r="AT1208" s="240" t="s">
        <v>213</v>
      </c>
      <c r="AU1208" s="240" t="s">
        <v>84</v>
      </c>
      <c r="AY1208" s="17" t="s">
        <v>211</v>
      </c>
      <c r="BE1208" s="241">
        <f>IF(N1208="základní",J1208,0)</f>
        <v>0</v>
      </c>
      <c r="BF1208" s="241">
        <f>IF(N1208="snížená",J1208,0)</f>
        <v>0</v>
      </c>
      <c r="BG1208" s="241">
        <f>IF(N1208="zákl. přenesená",J1208,0)</f>
        <v>0</v>
      </c>
      <c r="BH1208" s="241">
        <f>IF(N1208="sníž. přenesená",J1208,0)</f>
        <v>0</v>
      </c>
      <c r="BI1208" s="241">
        <f>IF(N1208="nulová",J1208,0)</f>
        <v>0</v>
      </c>
      <c r="BJ1208" s="17" t="s">
        <v>82</v>
      </c>
      <c r="BK1208" s="241">
        <f>ROUND(I1208*H1208,2)</f>
        <v>0</v>
      </c>
      <c r="BL1208" s="17" t="s">
        <v>310</v>
      </c>
      <c r="BM1208" s="240" t="s">
        <v>1210</v>
      </c>
    </row>
    <row r="1209" spans="1:51" s="13" customFormat="1" ht="12">
      <c r="A1209" s="13"/>
      <c r="B1209" s="247"/>
      <c r="C1209" s="248"/>
      <c r="D1209" s="249" t="s">
        <v>221</v>
      </c>
      <c r="E1209" s="250" t="s">
        <v>1</v>
      </c>
      <c r="F1209" s="251" t="s">
        <v>223</v>
      </c>
      <c r="G1209" s="248"/>
      <c r="H1209" s="250" t="s">
        <v>1</v>
      </c>
      <c r="I1209" s="252"/>
      <c r="J1209" s="248"/>
      <c r="K1209" s="248"/>
      <c r="L1209" s="253"/>
      <c r="M1209" s="254"/>
      <c r="N1209" s="255"/>
      <c r="O1209" s="255"/>
      <c r="P1209" s="255"/>
      <c r="Q1209" s="255"/>
      <c r="R1209" s="255"/>
      <c r="S1209" s="255"/>
      <c r="T1209" s="256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57" t="s">
        <v>221</v>
      </c>
      <c r="AU1209" s="257" t="s">
        <v>84</v>
      </c>
      <c r="AV1209" s="13" t="s">
        <v>82</v>
      </c>
      <c r="AW1209" s="13" t="s">
        <v>31</v>
      </c>
      <c r="AX1209" s="13" t="s">
        <v>74</v>
      </c>
      <c r="AY1209" s="257" t="s">
        <v>211</v>
      </c>
    </row>
    <row r="1210" spans="1:51" s="14" customFormat="1" ht="12">
      <c r="A1210" s="14"/>
      <c r="B1210" s="258"/>
      <c r="C1210" s="259"/>
      <c r="D1210" s="249" t="s">
        <v>221</v>
      </c>
      <c r="E1210" s="260" t="s">
        <v>1</v>
      </c>
      <c r="F1210" s="261" t="s">
        <v>1174</v>
      </c>
      <c r="G1210" s="259"/>
      <c r="H1210" s="262">
        <v>24.335</v>
      </c>
      <c r="I1210" s="263"/>
      <c r="J1210" s="259"/>
      <c r="K1210" s="259"/>
      <c r="L1210" s="264"/>
      <c r="M1210" s="265"/>
      <c r="N1210" s="266"/>
      <c r="O1210" s="266"/>
      <c r="P1210" s="266"/>
      <c r="Q1210" s="266"/>
      <c r="R1210" s="266"/>
      <c r="S1210" s="266"/>
      <c r="T1210" s="267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68" t="s">
        <v>221</v>
      </c>
      <c r="AU1210" s="268" t="s">
        <v>84</v>
      </c>
      <c r="AV1210" s="14" t="s">
        <v>84</v>
      </c>
      <c r="AW1210" s="14" t="s">
        <v>31</v>
      </c>
      <c r="AX1210" s="14" t="s">
        <v>74</v>
      </c>
      <c r="AY1210" s="268" t="s">
        <v>211</v>
      </c>
    </row>
    <row r="1211" spans="1:51" s="13" customFormat="1" ht="12">
      <c r="A1211" s="13"/>
      <c r="B1211" s="247"/>
      <c r="C1211" s="248"/>
      <c r="D1211" s="249" t="s">
        <v>221</v>
      </c>
      <c r="E1211" s="250" t="s">
        <v>1</v>
      </c>
      <c r="F1211" s="251" t="s">
        <v>331</v>
      </c>
      <c r="G1211" s="248"/>
      <c r="H1211" s="250" t="s">
        <v>1</v>
      </c>
      <c r="I1211" s="252"/>
      <c r="J1211" s="248"/>
      <c r="K1211" s="248"/>
      <c r="L1211" s="253"/>
      <c r="M1211" s="254"/>
      <c r="N1211" s="255"/>
      <c r="O1211" s="255"/>
      <c r="P1211" s="255"/>
      <c r="Q1211" s="255"/>
      <c r="R1211" s="255"/>
      <c r="S1211" s="255"/>
      <c r="T1211" s="256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57" t="s">
        <v>221</v>
      </c>
      <c r="AU1211" s="257" t="s">
        <v>84</v>
      </c>
      <c r="AV1211" s="13" t="s">
        <v>82</v>
      </c>
      <c r="AW1211" s="13" t="s">
        <v>31</v>
      </c>
      <c r="AX1211" s="13" t="s">
        <v>74</v>
      </c>
      <c r="AY1211" s="257" t="s">
        <v>211</v>
      </c>
    </row>
    <row r="1212" spans="1:51" s="14" customFormat="1" ht="12">
      <c r="A1212" s="14"/>
      <c r="B1212" s="258"/>
      <c r="C1212" s="259"/>
      <c r="D1212" s="249" t="s">
        <v>221</v>
      </c>
      <c r="E1212" s="260" t="s">
        <v>1</v>
      </c>
      <c r="F1212" s="261" t="s">
        <v>402</v>
      </c>
      <c r="G1212" s="259"/>
      <c r="H1212" s="262">
        <v>23.705</v>
      </c>
      <c r="I1212" s="263"/>
      <c r="J1212" s="259"/>
      <c r="K1212" s="259"/>
      <c r="L1212" s="264"/>
      <c r="M1212" s="265"/>
      <c r="N1212" s="266"/>
      <c r="O1212" s="266"/>
      <c r="P1212" s="266"/>
      <c r="Q1212" s="266"/>
      <c r="R1212" s="266"/>
      <c r="S1212" s="266"/>
      <c r="T1212" s="267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68" t="s">
        <v>221</v>
      </c>
      <c r="AU1212" s="268" t="s">
        <v>84</v>
      </c>
      <c r="AV1212" s="14" t="s">
        <v>84</v>
      </c>
      <c r="AW1212" s="14" t="s">
        <v>31</v>
      </c>
      <c r="AX1212" s="14" t="s">
        <v>74</v>
      </c>
      <c r="AY1212" s="268" t="s">
        <v>211</v>
      </c>
    </row>
    <row r="1213" spans="1:51" s="14" customFormat="1" ht="12">
      <c r="A1213" s="14"/>
      <c r="B1213" s="258"/>
      <c r="C1213" s="259"/>
      <c r="D1213" s="249" t="s">
        <v>221</v>
      </c>
      <c r="E1213" s="260" t="s">
        <v>1</v>
      </c>
      <c r="F1213" s="261" t="s">
        <v>403</v>
      </c>
      <c r="G1213" s="259"/>
      <c r="H1213" s="262">
        <v>35.17</v>
      </c>
      <c r="I1213" s="263"/>
      <c r="J1213" s="259"/>
      <c r="K1213" s="259"/>
      <c r="L1213" s="264"/>
      <c r="M1213" s="265"/>
      <c r="N1213" s="266"/>
      <c r="O1213" s="266"/>
      <c r="P1213" s="266"/>
      <c r="Q1213" s="266"/>
      <c r="R1213" s="266"/>
      <c r="S1213" s="266"/>
      <c r="T1213" s="267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68" t="s">
        <v>221</v>
      </c>
      <c r="AU1213" s="268" t="s">
        <v>84</v>
      </c>
      <c r="AV1213" s="14" t="s">
        <v>84</v>
      </c>
      <c r="AW1213" s="14" t="s">
        <v>31</v>
      </c>
      <c r="AX1213" s="14" t="s">
        <v>74</v>
      </c>
      <c r="AY1213" s="268" t="s">
        <v>211</v>
      </c>
    </row>
    <row r="1214" spans="1:51" s="15" customFormat="1" ht="12">
      <c r="A1214" s="15"/>
      <c r="B1214" s="269"/>
      <c r="C1214" s="270"/>
      <c r="D1214" s="249" t="s">
        <v>221</v>
      </c>
      <c r="E1214" s="271" t="s">
        <v>1</v>
      </c>
      <c r="F1214" s="272" t="s">
        <v>225</v>
      </c>
      <c r="G1214" s="270"/>
      <c r="H1214" s="273">
        <v>83.21</v>
      </c>
      <c r="I1214" s="274"/>
      <c r="J1214" s="270"/>
      <c r="K1214" s="270"/>
      <c r="L1214" s="275"/>
      <c r="M1214" s="276"/>
      <c r="N1214" s="277"/>
      <c r="O1214" s="277"/>
      <c r="P1214" s="277"/>
      <c r="Q1214" s="277"/>
      <c r="R1214" s="277"/>
      <c r="S1214" s="277"/>
      <c r="T1214" s="278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T1214" s="279" t="s">
        <v>221</v>
      </c>
      <c r="AU1214" s="279" t="s">
        <v>84</v>
      </c>
      <c r="AV1214" s="15" t="s">
        <v>217</v>
      </c>
      <c r="AW1214" s="15" t="s">
        <v>31</v>
      </c>
      <c r="AX1214" s="15" t="s">
        <v>82</v>
      </c>
      <c r="AY1214" s="279" t="s">
        <v>211</v>
      </c>
    </row>
    <row r="1215" spans="1:65" s="2" customFormat="1" ht="24.15" customHeight="1">
      <c r="A1215" s="38"/>
      <c r="B1215" s="39"/>
      <c r="C1215" s="228" t="s">
        <v>1211</v>
      </c>
      <c r="D1215" s="228" t="s">
        <v>213</v>
      </c>
      <c r="E1215" s="229" t="s">
        <v>1212</v>
      </c>
      <c r="F1215" s="230" t="s">
        <v>1213</v>
      </c>
      <c r="G1215" s="231" t="s">
        <v>738</v>
      </c>
      <c r="H1215" s="291"/>
      <c r="I1215" s="233"/>
      <c r="J1215" s="234">
        <f>ROUND(I1215*H1215,2)</f>
        <v>0</v>
      </c>
      <c r="K1215" s="235"/>
      <c r="L1215" s="44"/>
      <c r="M1215" s="236" t="s">
        <v>1</v>
      </c>
      <c r="N1215" s="237" t="s">
        <v>39</v>
      </c>
      <c r="O1215" s="91"/>
      <c r="P1215" s="238">
        <f>O1215*H1215</f>
        <v>0</v>
      </c>
      <c r="Q1215" s="238">
        <v>0</v>
      </c>
      <c r="R1215" s="238">
        <f>Q1215*H1215</f>
        <v>0</v>
      </c>
      <c r="S1215" s="238">
        <v>0</v>
      </c>
      <c r="T1215" s="239">
        <f>S1215*H1215</f>
        <v>0</v>
      </c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  <c r="AE1215" s="38"/>
      <c r="AR1215" s="240" t="s">
        <v>310</v>
      </c>
      <c r="AT1215" s="240" t="s">
        <v>213</v>
      </c>
      <c r="AU1215" s="240" t="s">
        <v>84</v>
      </c>
      <c r="AY1215" s="17" t="s">
        <v>211</v>
      </c>
      <c r="BE1215" s="241">
        <f>IF(N1215="základní",J1215,0)</f>
        <v>0</v>
      </c>
      <c r="BF1215" s="241">
        <f>IF(N1215="snížená",J1215,0)</f>
        <v>0</v>
      </c>
      <c r="BG1215" s="241">
        <f>IF(N1215="zákl. přenesená",J1215,0)</f>
        <v>0</v>
      </c>
      <c r="BH1215" s="241">
        <f>IF(N1215="sníž. přenesená",J1215,0)</f>
        <v>0</v>
      </c>
      <c r="BI1215" s="241">
        <f>IF(N1215="nulová",J1215,0)</f>
        <v>0</v>
      </c>
      <c r="BJ1215" s="17" t="s">
        <v>82</v>
      </c>
      <c r="BK1215" s="241">
        <f>ROUND(I1215*H1215,2)</f>
        <v>0</v>
      </c>
      <c r="BL1215" s="17" t="s">
        <v>310</v>
      </c>
      <c r="BM1215" s="240" t="s">
        <v>1214</v>
      </c>
    </row>
    <row r="1216" spans="1:63" s="12" customFormat="1" ht="22.8" customHeight="1">
      <c r="A1216" s="12"/>
      <c r="B1216" s="212"/>
      <c r="C1216" s="213"/>
      <c r="D1216" s="214" t="s">
        <v>73</v>
      </c>
      <c r="E1216" s="226" t="s">
        <v>1215</v>
      </c>
      <c r="F1216" s="226" t="s">
        <v>1216</v>
      </c>
      <c r="G1216" s="213"/>
      <c r="H1216" s="213"/>
      <c r="I1216" s="216"/>
      <c r="J1216" s="227">
        <f>BK1216</f>
        <v>0</v>
      </c>
      <c r="K1216" s="213"/>
      <c r="L1216" s="218"/>
      <c r="M1216" s="219"/>
      <c r="N1216" s="220"/>
      <c r="O1216" s="220"/>
      <c r="P1216" s="221">
        <f>SUM(P1217:P1367)</f>
        <v>0</v>
      </c>
      <c r="Q1216" s="220"/>
      <c r="R1216" s="221">
        <f>SUM(R1217:R1367)</f>
        <v>6.741767100000001</v>
      </c>
      <c r="S1216" s="220"/>
      <c r="T1216" s="222">
        <f>SUM(T1217:T1367)</f>
        <v>0</v>
      </c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R1216" s="223" t="s">
        <v>84</v>
      </c>
      <c r="AT1216" s="224" t="s">
        <v>73</v>
      </c>
      <c r="AU1216" s="224" t="s">
        <v>82</v>
      </c>
      <c r="AY1216" s="223" t="s">
        <v>211</v>
      </c>
      <c r="BK1216" s="225">
        <f>SUM(BK1217:BK1367)</f>
        <v>0</v>
      </c>
    </row>
    <row r="1217" spans="1:65" s="2" customFormat="1" ht="16.5" customHeight="1">
      <c r="A1217" s="38"/>
      <c r="B1217" s="39"/>
      <c r="C1217" s="228" t="s">
        <v>1217</v>
      </c>
      <c r="D1217" s="228" t="s">
        <v>213</v>
      </c>
      <c r="E1217" s="229" t="s">
        <v>1218</v>
      </c>
      <c r="F1217" s="230" t="s">
        <v>1219</v>
      </c>
      <c r="G1217" s="231" t="s">
        <v>292</v>
      </c>
      <c r="H1217" s="232">
        <v>345.472</v>
      </c>
      <c r="I1217" s="233"/>
      <c r="J1217" s="234">
        <f>ROUND(I1217*H1217,2)</f>
        <v>0</v>
      </c>
      <c r="K1217" s="235"/>
      <c r="L1217" s="44"/>
      <c r="M1217" s="236" t="s">
        <v>1</v>
      </c>
      <c r="N1217" s="237" t="s">
        <v>39</v>
      </c>
      <c r="O1217" s="91"/>
      <c r="P1217" s="238">
        <f>O1217*H1217</f>
        <v>0</v>
      </c>
      <c r="Q1217" s="238">
        <v>0</v>
      </c>
      <c r="R1217" s="238">
        <f>Q1217*H1217</f>
        <v>0</v>
      </c>
      <c r="S1217" s="238">
        <v>0</v>
      </c>
      <c r="T1217" s="239">
        <f>S1217*H1217</f>
        <v>0</v>
      </c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R1217" s="240" t="s">
        <v>310</v>
      </c>
      <c r="AT1217" s="240" t="s">
        <v>213</v>
      </c>
      <c r="AU1217" s="240" t="s">
        <v>84</v>
      </c>
      <c r="AY1217" s="17" t="s">
        <v>211</v>
      </c>
      <c r="BE1217" s="241">
        <f>IF(N1217="základní",J1217,0)</f>
        <v>0</v>
      </c>
      <c r="BF1217" s="241">
        <f>IF(N1217="snížená",J1217,0)</f>
        <v>0</v>
      </c>
      <c r="BG1217" s="241">
        <f>IF(N1217="zákl. přenesená",J1217,0)</f>
        <v>0</v>
      </c>
      <c r="BH1217" s="241">
        <f>IF(N1217="sníž. přenesená",J1217,0)</f>
        <v>0</v>
      </c>
      <c r="BI1217" s="241">
        <f>IF(N1217="nulová",J1217,0)</f>
        <v>0</v>
      </c>
      <c r="BJ1217" s="17" t="s">
        <v>82</v>
      </c>
      <c r="BK1217" s="241">
        <f>ROUND(I1217*H1217,2)</f>
        <v>0</v>
      </c>
      <c r="BL1217" s="17" t="s">
        <v>310</v>
      </c>
      <c r="BM1217" s="240" t="s">
        <v>1220</v>
      </c>
    </row>
    <row r="1218" spans="1:65" s="2" customFormat="1" ht="16.5" customHeight="1">
      <c r="A1218" s="38"/>
      <c r="B1218" s="39"/>
      <c r="C1218" s="228" t="s">
        <v>1221</v>
      </c>
      <c r="D1218" s="228" t="s">
        <v>213</v>
      </c>
      <c r="E1218" s="229" t="s">
        <v>1222</v>
      </c>
      <c r="F1218" s="230" t="s">
        <v>1223</v>
      </c>
      <c r="G1218" s="231" t="s">
        <v>292</v>
      </c>
      <c r="H1218" s="232">
        <v>345.472</v>
      </c>
      <c r="I1218" s="233"/>
      <c r="J1218" s="234">
        <f>ROUND(I1218*H1218,2)</f>
        <v>0</v>
      </c>
      <c r="K1218" s="235"/>
      <c r="L1218" s="44"/>
      <c r="M1218" s="236" t="s">
        <v>1</v>
      </c>
      <c r="N1218" s="237" t="s">
        <v>39</v>
      </c>
      <c r="O1218" s="91"/>
      <c r="P1218" s="238">
        <f>O1218*H1218</f>
        <v>0</v>
      </c>
      <c r="Q1218" s="238">
        <v>0.0003</v>
      </c>
      <c r="R1218" s="238">
        <f>Q1218*H1218</f>
        <v>0.10364159999999999</v>
      </c>
      <c r="S1218" s="238">
        <v>0</v>
      </c>
      <c r="T1218" s="239">
        <f>S1218*H1218</f>
        <v>0</v>
      </c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38"/>
      <c r="AR1218" s="240" t="s">
        <v>310</v>
      </c>
      <c r="AT1218" s="240" t="s">
        <v>213</v>
      </c>
      <c r="AU1218" s="240" t="s">
        <v>84</v>
      </c>
      <c r="AY1218" s="17" t="s">
        <v>211</v>
      </c>
      <c r="BE1218" s="241">
        <f>IF(N1218="základní",J1218,0)</f>
        <v>0</v>
      </c>
      <c r="BF1218" s="241">
        <f>IF(N1218="snížená",J1218,0)</f>
        <v>0</v>
      </c>
      <c r="BG1218" s="241">
        <f>IF(N1218="zákl. přenesená",J1218,0)</f>
        <v>0</v>
      </c>
      <c r="BH1218" s="241">
        <f>IF(N1218="sníž. přenesená",J1218,0)</f>
        <v>0</v>
      </c>
      <c r="BI1218" s="241">
        <f>IF(N1218="nulová",J1218,0)</f>
        <v>0</v>
      </c>
      <c r="BJ1218" s="17" t="s">
        <v>82</v>
      </c>
      <c r="BK1218" s="241">
        <f>ROUND(I1218*H1218,2)</f>
        <v>0</v>
      </c>
      <c r="BL1218" s="17" t="s">
        <v>310</v>
      </c>
      <c r="BM1218" s="240" t="s">
        <v>1224</v>
      </c>
    </row>
    <row r="1219" spans="1:65" s="2" customFormat="1" ht="24.15" customHeight="1">
      <c r="A1219" s="38"/>
      <c r="B1219" s="39"/>
      <c r="C1219" s="228" t="s">
        <v>1225</v>
      </c>
      <c r="D1219" s="228" t="s">
        <v>213</v>
      </c>
      <c r="E1219" s="229" t="s">
        <v>1226</v>
      </c>
      <c r="F1219" s="230" t="s">
        <v>1227</v>
      </c>
      <c r="G1219" s="231" t="s">
        <v>292</v>
      </c>
      <c r="H1219" s="232">
        <v>15.801</v>
      </c>
      <c r="I1219" s="233"/>
      <c r="J1219" s="234">
        <f>ROUND(I1219*H1219,2)</f>
        <v>0</v>
      </c>
      <c r="K1219" s="235"/>
      <c r="L1219" s="44"/>
      <c r="M1219" s="236" t="s">
        <v>1</v>
      </c>
      <c r="N1219" s="237" t="s">
        <v>39</v>
      </c>
      <c r="O1219" s="91"/>
      <c r="P1219" s="238">
        <f>O1219*H1219</f>
        <v>0</v>
      </c>
      <c r="Q1219" s="238">
        <v>0.0015</v>
      </c>
      <c r="R1219" s="238">
        <f>Q1219*H1219</f>
        <v>0.0237015</v>
      </c>
      <c r="S1219" s="238">
        <v>0</v>
      </c>
      <c r="T1219" s="239">
        <f>S1219*H1219</f>
        <v>0</v>
      </c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38"/>
      <c r="AR1219" s="240" t="s">
        <v>310</v>
      </c>
      <c r="AT1219" s="240" t="s">
        <v>213</v>
      </c>
      <c r="AU1219" s="240" t="s">
        <v>84</v>
      </c>
      <c r="AY1219" s="17" t="s">
        <v>211</v>
      </c>
      <c r="BE1219" s="241">
        <f>IF(N1219="základní",J1219,0)</f>
        <v>0</v>
      </c>
      <c r="BF1219" s="241">
        <f>IF(N1219="snížená",J1219,0)</f>
        <v>0</v>
      </c>
      <c r="BG1219" s="241">
        <f>IF(N1219="zákl. přenesená",J1219,0)</f>
        <v>0</v>
      </c>
      <c r="BH1219" s="241">
        <f>IF(N1219="sníž. přenesená",J1219,0)</f>
        <v>0</v>
      </c>
      <c r="BI1219" s="241">
        <f>IF(N1219="nulová",J1219,0)</f>
        <v>0</v>
      </c>
      <c r="BJ1219" s="17" t="s">
        <v>82</v>
      </c>
      <c r="BK1219" s="241">
        <f>ROUND(I1219*H1219,2)</f>
        <v>0</v>
      </c>
      <c r="BL1219" s="17" t="s">
        <v>310</v>
      </c>
      <c r="BM1219" s="240" t="s">
        <v>1228</v>
      </c>
    </row>
    <row r="1220" spans="1:51" s="13" customFormat="1" ht="12">
      <c r="A1220" s="13"/>
      <c r="B1220" s="247"/>
      <c r="C1220" s="248"/>
      <c r="D1220" s="249" t="s">
        <v>221</v>
      </c>
      <c r="E1220" s="250" t="s">
        <v>1</v>
      </c>
      <c r="F1220" s="251" t="s">
        <v>223</v>
      </c>
      <c r="G1220" s="248"/>
      <c r="H1220" s="250" t="s">
        <v>1</v>
      </c>
      <c r="I1220" s="252"/>
      <c r="J1220" s="248"/>
      <c r="K1220" s="248"/>
      <c r="L1220" s="253"/>
      <c r="M1220" s="254"/>
      <c r="N1220" s="255"/>
      <c r="O1220" s="255"/>
      <c r="P1220" s="255"/>
      <c r="Q1220" s="255"/>
      <c r="R1220" s="255"/>
      <c r="S1220" s="255"/>
      <c r="T1220" s="256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57" t="s">
        <v>221</v>
      </c>
      <c r="AU1220" s="257" t="s">
        <v>84</v>
      </c>
      <c r="AV1220" s="13" t="s">
        <v>82</v>
      </c>
      <c r="AW1220" s="13" t="s">
        <v>31</v>
      </c>
      <c r="AX1220" s="13" t="s">
        <v>74</v>
      </c>
      <c r="AY1220" s="257" t="s">
        <v>211</v>
      </c>
    </row>
    <row r="1221" spans="1:51" s="14" customFormat="1" ht="12">
      <c r="A1221" s="14"/>
      <c r="B1221" s="258"/>
      <c r="C1221" s="259"/>
      <c r="D1221" s="249" t="s">
        <v>221</v>
      </c>
      <c r="E1221" s="260" t="s">
        <v>1</v>
      </c>
      <c r="F1221" s="261" t="s">
        <v>1229</v>
      </c>
      <c r="G1221" s="259"/>
      <c r="H1221" s="262">
        <v>2.58</v>
      </c>
      <c r="I1221" s="263"/>
      <c r="J1221" s="259"/>
      <c r="K1221" s="259"/>
      <c r="L1221" s="264"/>
      <c r="M1221" s="265"/>
      <c r="N1221" s="266"/>
      <c r="O1221" s="266"/>
      <c r="P1221" s="266"/>
      <c r="Q1221" s="266"/>
      <c r="R1221" s="266"/>
      <c r="S1221" s="266"/>
      <c r="T1221" s="267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68" t="s">
        <v>221</v>
      </c>
      <c r="AU1221" s="268" t="s">
        <v>84</v>
      </c>
      <c r="AV1221" s="14" t="s">
        <v>84</v>
      </c>
      <c r="AW1221" s="14" t="s">
        <v>31</v>
      </c>
      <c r="AX1221" s="14" t="s">
        <v>74</v>
      </c>
      <c r="AY1221" s="268" t="s">
        <v>211</v>
      </c>
    </row>
    <row r="1222" spans="1:51" s="14" customFormat="1" ht="12">
      <c r="A1222" s="14"/>
      <c r="B1222" s="258"/>
      <c r="C1222" s="259"/>
      <c r="D1222" s="249" t="s">
        <v>221</v>
      </c>
      <c r="E1222" s="260" t="s">
        <v>1</v>
      </c>
      <c r="F1222" s="261" t="s">
        <v>1230</v>
      </c>
      <c r="G1222" s="259"/>
      <c r="H1222" s="262">
        <v>1.196</v>
      </c>
      <c r="I1222" s="263"/>
      <c r="J1222" s="259"/>
      <c r="K1222" s="259"/>
      <c r="L1222" s="264"/>
      <c r="M1222" s="265"/>
      <c r="N1222" s="266"/>
      <c r="O1222" s="266"/>
      <c r="P1222" s="266"/>
      <c r="Q1222" s="266"/>
      <c r="R1222" s="266"/>
      <c r="S1222" s="266"/>
      <c r="T1222" s="267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68" t="s">
        <v>221</v>
      </c>
      <c r="AU1222" s="268" t="s">
        <v>84</v>
      </c>
      <c r="AV1222" s="14" t="s">
        <v>84</v>
      </c>
      <c r="AW1222" s="14" t="s">
        <v>31</v>
      </c>
      <c r="AX1222" s="14" t="s">
        <v>74</v>
      </c>
      <c r="AY1222" s="268" t="s">
        <v>211</v>
      </c>
    </row>
    <row r="1223" spans="1:51" s="14" customFormat="1" ht="12">
      <c r="A1223" s="14"/>
      <c r="B1223" s="258"/>
      <c r="C1223" s="259"/>
      <c r="D1223" s="249" t="s">
        <v>221</v>
      </c>
      <c r="E1223" s="260" t="s">
        <v>1</v>
      </c>
      <c r="F1223" s="261" t="s">
        <v>1231</v>
      </c>
      <c r="G1223" s="259"/>
      <c r="H1223" s="262">
        <v>0.596</v>
      </c>
      <c r="I1223" s="263"/>
      <c r="J1223" s="259"/>
      <c r="K1223" s="259"/>
      <c r="L1223" s="264"/>
      <c r="M1223" s="265"/>
      <c r="N1223" s="266"/>
      <c r="O1223" s="266"/>
      <c r="P1223" s="266"/>
      <c r="Q1223" s="266"/>
      <c r="R1223" s="266"/>
      <c r="S1223" s="266"/>
      <c r="T1223" s="267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68" t="s">
        <v>221</v>
      </c>
      <c r="AU1223" s="268" t="s">
        <v>84</v>
      </c>
      <c r="AV1223" s="14" t="s">
        <v>84</v>
      </c>
      <c r="AW1223" s="14" t="s">
        <v>31</v>
      </c>
      <c r="AX1223" s="14" t="s">
        <v>74</v>
      </c>
      <c r="AY1223" s="268" t="s">
        <v>211</v>
      </c>
    </row>
    <row r="1224" spans="1:51" s="14" customFormat="1" ht="12">
      <c r="A1224" s="14"/>
      <c r="B1224" s="258"/>
      <c r="C1224" s="259"/>
      <c r="D1224" s="249" t="s">
        <v>221</v>
      </c>
      <c r="E1224" s="260" t="s">
        <v>1</v>
      </c>
      <c r="F1224" s="261" t="s">
        <v>1232</v>
      </c>
      <c r="G1224" s="259"/>
      <c r="H1224" s="262">
        <v>1.19</v>
      </c>
      <c r="I1224" s="263"/>
      <c r="J1224" s="259"/>
      <c r="K1224" s="259"/>
      <c r="L1224" s="264"/>
      <c r="M1224" s="265"/>
      <c r="N1224" s="266"/>
      <c r="O1224" s="266"/>
      <c r="P1224" s="266"/>
      <c r="Q1224" s="266"/>
      <c r="R1224" s="266"/>
      <c r="S1224" s="266"/>
      <c r="T1224" s="267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68" t="s">
        <v>221</v>
      </c>
      <c r="AU1224" s="268" t="s">
        <v>84</v>
      </c>
      <c r="AV1224" s="14" t="s">
        <v>84</v>
      </c>
      <c r="AW1224" s="14" t="s">
        <v>31</v>
      </c>
      <c r="AX1224" s="14" t="s">
        <v>74</v>
      </c>
      <c r="AY1224" s="268" t="s">
        <v>211</v>
      </c>
    </row>
    <row r="1225" spans="1:51" s="14" customFormat="1" ht="12">
      <c r="A1225" s="14"/>
      <c r="B1225" s="258"/>
      <c r="C1225" s="259"/>
      <c r="D1225" s="249" t="s">
        <v>221</v>
      </c>
      <c r="E1225" s="260" t="s">
        <v>1</v>
      </c>
      <c r="F1225" s="261" t="s">
        <v>1233</v>
      </c>
      <c r="G1225" s="259"/>
      <c r="H1225" s="262">
        <v>1.122</v>
      </c>
      <c r="I1225" s="263"/>
      <c r="J1225" s="259"/>
      <c r="K1225" s="259"/>
      <c r="L1225" s="264"/>
      <c r="M1225" s="265"/>
      <c r="N1225" s="266"/>
      <c r="O1225" s="266"/>
      <c r="P1225" s="266"/>
      <c r="Q1225" s="266"/>
      <c r="R1225" s="266"/>
      <c r="S1225" s="266"/>
      <c r="T1225" s="267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68" t="s">
        <v>221</v>
      </c>
      <c r="AU1225" s="268" t="s">
        <v>84</v>
      </c>
      <c r="AV1225" s="14" t="s">
        <v>84</v>
      </c>
      <c r="AW1225" s="14" t="s">
        <v>31</v>
      </c>
      <c r="AX1225" s="14" t="s">
        <v>74</v>
      </c>
      <c r="AY1225" s="268" t="s">
        <v>211</v>
      </c>
    </row>
    <row r="1226" spans="1:51" s="13" customFormat="1" ht="12">
      <c r="A1226" s="13"/>
      <c r="B1226" s="247"/>
      <c r="C1226" s="248"/>
      <c r="D1226" s="249" t="s">
        <v>221</v>
      </c>
      <c r="E1226" s="250" t="s">
        <v>1</v>
      </c>
      <c r="F1226" s="251" t="s">
        <v>331</v>
      </c>
      <c r="G1226" s="248"/>
      <c r="H1226" s="250" t="s">
        <v>1</v>
      </c>
      <c r="I1226" s="252"/>
      <c r="J1226" s="248"/>
      <c r="K1226" s="248"/>
      <c r="L1226" s="253"/>
      <c r="M1226" s="254"/>
      <c r="N1226" s="255"/>
      <c r="O1226" s="255"/>
      <c r="P1226" s="255"/>
      <c r="Q1226" s="255"/>
      <c r="R1226" s="255"/>
      <c r="S1226" s="255"/>
      <c r="T1226" s="256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57" t="s">
        <v>221</v>
      </c>
      <c r="AU1226" s="257" t="s">
        <v>84</v>
      </c>
      <c r="AV1226" s="13" t="s">
        <v>82</v>
      </c>
      <c r="AW1226" s="13" t="s">
        <v>31</v>
      </c>
      <c r="AX1226" s="13" t="s">
        <v>74</v>
      </c>
      <c r="AY1226" s="257" t="s">
        <v>211</v>
      </c>
    </row>
    <row r="1227" spans="1:51" s="13" customFormat="1" ht="12">
      <c r="A1227" s="13"/>
      <c r="B1227" s="247"/>
      <c r="C1227" s="248"/>
      <c r="D1227" s="249" t="s">
        <v>221</v>
      </c>
      <c r="E1227" s="250" t="s">
        <v>1</v>
      </c>
      <c r="F1227" s="251" t="s">
        <v>347</v>
      </c>
      <c r="G1227" s="248"/>
      <c r="H1227" s="250" t="s">
        <v>1</v>
      </c>
      <c r="I1227" s="252"/>
      <c r="J1227" s="248"/>
      <c r="K1227" s="248"/>
      <c r="L1227" s="253"/>
      <c r="M1227" s="254"/>
      <c r="N1227" s="255"/>
      <c r="O1227" s="255"/>
      <c r="P1227" s="255"/>
      <c r="Q1227" s="255"/>
      <c r="R1227" s="255"/>
      <c r="S1227" s="255"/>
      <c r="T1227" s="256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57" t="s">
        <v>221</v>
      </c>
      <c r="AU1227" s="257" t="s">
        <v>84</v>
      </c>
      <c r="AV1227" s="13" t="s">
        <v>82</v>
      </c>
      <c r="AW1227" s="13" t="s">
        <v>31</v>
      </c>
      <c r="AX1227" s="13" t="s">
        <v>74</v>
      </c>
      <c r="AY1227" s="257" t="s">
        <v>211</v>
      </c>
    </row>
    <row r="1228" spans="1:51" s="14" customFormat="1" ht="12">
      <c r="A1228" s="14"/>
      <c r="B1228" s="258"/>
      <c r="C1228" s="259"/>
      <c r="D1228" s="249" t="s">
        <v>221</v>
      </c>
      <c r="E1228" s="260" t="s">
        <v>1</v>
      </c>
      <c r="F1228" s="261" t="s">
        <v>1234</v>
      </c>
      <c r="G1228" s="259"/>
      <c r="H1228" s="262">
        <v>0.645</v>
      </c>
      <c r="I1228" s="263"/>
      <c r="J1228" s="259"/>
      <c r="K1228" s="259"/>
      <c r="L1228" s="264"/>
      <c r="M1228" s="265"/>
      <c r="N1228" s="266"/>
      <c r="O1228" s="266"/>
      <c r="P1228" s="266"/>
      <c r="Q1228" s="266"/>
      <c r="R1228" s="266"/>
      <c r="S1228" s="266"/>
      <c r="T1228" s="267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68" t="s">
        <v>221</v>
      </c>
      <c r="AU1228" s="268" t="s">
        <v>84</v>
      </c>
      <c r="AV1228" s="14" t="s">
        <v>84</v>
      </c>
      <c r="AW1228" s="14" t="s">
        <v>31</v>
      </c>
      <c r="AX1228" s="14" t="s">
        <v>74</v>
      </c>
      <c r="AY1228" s="268" t="s">
        <v>211</v>
      </c>
    </row>
    <row r="1229" spans="1:51" s="14" customFormat="1" ht="12">
      <c r="A1229" s="14"/>
      <c r="B1229" s="258"/>
      <c r="C1229" s="259"/>
      <c r="D1229" s="249" t="s">
        <v>221</v>
      </c>
      <c r="E1229" s="260" t="s">
        <v>1</v>
      </c>
      <c r="F1229" s="261" t="s">
        <v>1235</v>
      </c>
      <c r="G1229" s="259"/>
      <c r="H1229" s="262">
        <v>1.695</v>
      </c>
      <c r="I1229" s="263"/>
      <c r="J1229" s="259"/>
      <c r="K1229" s="259"/>
      <c r="L1229" s="264"/>
      <c r="M1229" s="265"/>
      <c r="N1229" s="266"/>
      <c r="O1229" s="266"/>
      <c r="P1229" s="266"/>
      <c r="Q1229" s="266"/>
      <c r="R1229" s="266"/>
      <c r="S1229" s="266"/>
      <c r="T1229" s="267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68" t="s">
        <v>221</v>
      </c>
      <c r="AU1229" s="268" t="s">
        <v>84</v>
      </c>
      <c r="AV1229" s="14" t="s">
        <v>84</v>
      </c>
      <c r="AW1229" s="14" t="s">
        <v>31</v>
      </c>
      <c r="AX1229" s="14" t="s">
        <v>74</v>
      </c>
      <c r="AY1229" s="268" t="s">
        <v>211</v>
      </c>
    </row>
    <row r="1230" spans="1:51" s="14" customFormat="1" ht="12">
      <c r="A1230" s="14"/>
      <c r="B1230" s="258"/>
      <c r="C1230" s="259"/>
      <c r="D1230" s="249" t="s">
        <v>221</v>
      </c>
      <c r="E1230" s="260" t="s">
        <v>1</v>
      </c>
      <c r="F1230" s="261" t="s">
        <v>1236</v>
      </c>
      <c r="G1230" s="259"/>
      <c r="H1230" s="262">
        <v>1.134</v>
      </c>
      <c r="I1230" s="263"/>
      <c r="J1230" s="259"/>
      <c r="K1230" s="259"/>
      <c r="L1230" s="264"/>
      <c r="M1230" s="265"/>
      <c r="N1230" s="266"/>
      <c r="O1230" s="266"/>
      <c r="P1230" s="266"/>
      <c r="Q1230" s="266"/>
      <c r="R1230" s="266"/>
      <c r="S1230" s="266"/>
      <c r="T1230" s="267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68" t="s">
        <v>221</v>
      </c>
      <c r="AU1230" s="268" t="s">
        <v>84</v>
      </c>
      <c r="AV1230" s="14" t="s">
        <v>84</v>
      </c>
      <c r="AW1230" s="14" t="s">
        <v>31</v>
      </c>
      <c r="AX1230" s="14" t="s">
        <v>74</v>
      </c>
      <c r="AY1230" s="268" t="s">
        <v>211</v>
      </c>
    </row>
    <row r="1231" spans="1:51" s="14" customFormat="1" ht="12">
      <c r="A1231" s="14"/>
      <c r="B1231" s="258"/>
      <c r="C1231" s="259"/>
      <c r="D1231" s="249" t="s">
        <v>221</v>
      </c>
      <c r="E1231" s="260" t="s">
        <v>1</v>
      </c>
      <c r="F1231" s="261" t="s">
        <v>1237</v>
      </c>
      <c r="G1231" s="259"/>
      <c r="H1231" s="262">
        <v>0.561</v>
      </c>
      <c r="I1231" s="263"/>
      <c r="J1231" s="259"/>
      <c r="K1231" s="259"/>
      <c r="L1231" s="264"/>
      <c r="M1231" s="265"/>
      <c r="N1231" s="266"/>
      <c r="O1231" s="266"/>
      <c r="P1231" s="266"/>
      <c r="Q1231" s="266"/>
      <c r="R1231" s="266"/>
      <c r="S1231" s="266"/>
      <c r="T1231" s="267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68" t="s">
        <v>221</v>
      </c>
      <c r="AU1231" s="268" t="s">
        <v>84</v>
      </c>
      <c r="AV1231" s="14" t="s">
        <v>84</v>
      </c>
      <c r="AW1231" s="14" t="s">
        <v>31</v>
      </c>
      <c r="AX1231" s="14" t="s">
        <v>74</v>
      </c>
      <c r="AY1231" s="268" t="s">
        <v>211</v>
      </c>
    </row>
    <row r="1232" spans="1:51" s="13" customFormat="1" ht="12">
      <c r="A1232" s="13"/>
      <c r="B1232" s="247"/>
      <c r="C1232" s="248"/>
      <c r="D1232" s="249" t="s">
        <v>221</v>
      </c>
      <c r="E1232" s="250" t="s">
        <v>1</v>
      </c>
      <c r="F1232" s="251" t="s">
        <v>352</v>
      </c>
      <c r="G1232" s="248"/>
      <c r="H1232" s="250" t="s">
        <v>1</v>
      </c>
      <c r="I1232" s="252"/>
      <c r="J1232" s="248"/>
      <c r="K1232" s="248"/>
      <c r="L1232" s="253"/>
      <c r="M1232" s="254"/>
      <c r="N1232" s="255"/>
      <c r="O1232" s="255"/>
      <c r="P1232" s="255"/>
      <c r="Q1232" s="255"/>
      <c r="R1232" s="255"/>
      <c r="S1232" s="255"/>
      <c r="T1232" s="256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57" t="s">
        <v>221</v>
      </c>
      <c r="AU1232" s="257" t="s">
        <v>84</v>
      </c>
      <c r="AV1232" s="13" t="s">
        <v>82</v>
      </c>
      <c r="AW1232" s="13" t="s">
        <v>31</v>
      </c>
      <c r="AX1232" s="13" t="s">
        <v>74</v>
      </c>
      <c r="AY1232" s="257" t="s">
        <v>211</v>
      </c>
    </row>
    <row r="1233" spans="1:51" s="14" customFormat="1" ht="12">
      <c r="A1233" s="14"/>
      <c r="B1233" s="258"/>
      <c r="C1233" s="259"/>
      <c r="D1233" s="249" t="s">
        <v>221</v>
      </c>
      <c r="E1233" s="260" t="s">
        <v>1</v>
      </c>
      <c r="F1233" s="261" t="s">
        <v>1238</v>
      </c>
      <c r="G1233" s="259"/>
      <c r="H1233" s="262">
        <v>1.083</v>
      </c>
      <c r="I1233" s="263"/>
      <c r="J1233" s="259"/>
      <c r="K1233" s="259"/>
      <c r="L1233" s="264"/>
      <c r="M1233" s="265"/>
      <c r="N1233" s="266"/>
      <c r="O1233" s="266"/>
      <c r="P1233" s="266"/>
      <c r="Q1233" s="266"/>
      <c r="R1233" s="266"/>
      <c r="S1233" s="266"/>
      <c r="T1233" s="267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68" t="s">
        <v>221</v>
      </c>
      <c r="AU1233" s="268" t="s">
        <v>84</v>
      </c>
      <c r="AV1233" s="14" t="s">
        <v>84</v>
      </c>
      <c r="AW1233" s="14" t="s">
        <v>31</v>
      </c>
      <c r="AX1233" s="14" t="s">
        <v>74</v>
      </c>
      <c r="AY1233" s="268" t="s">
        <v>211</v>
      </c>
    </row>
    <row r="1234" spans="1:51" s="14" customFormat="1" ht="12">
      <c r="A1234" s="14"/>
      <c r="B1234" s="258"/>
      <c r="C1234" s="259"/>
      <c r="D1234" s="249" t="s">
        <v>221</v>
      </c>
      <c r="E1234" s="260" t="s">
        <v>1</v>
      </c>
      <c r="F1234" s="261" t="s">
        <v>1239</v>
      </c>
      <c r="G1234" s="259"/>
      <c r="H1234" s="262">
        <v>0.732</v>
      </c>
      <c r="I1234" s="263"/>
      <c r="J1234" s="259"/>
      <c r="K1234" s="259"/>
      <c r="L1234" s="264"/>
      <c r="M1234" s="265"/>
      <c r="N1234" s="266"/>
      <c r="O1234" s="266"/>
      <c r="P1234" s="266"/>
      <c r="Q1234" s="266"/>
      <c r="R1234" s="266"/>
      <c r="S1234" s="266"/>
      <c r="T1234" s="267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68" t="s">
        <v>221</v>
      </c>
      <c r="AU1234" s="268" t="s">
        <v>84</v>
      </c>
      <c r="AV1234" s="14" t="s">
        <v>84</v>
      </c>
      <c r="AW1234" s="14" t="s">
        <v>31</v>
      </c>
      <c r="AX1234" s="14" t="s">
        <v>74</v>
      </c>
      <c r="AY1234" s="268" t="s">
        <v>211</v>
      </c>
    </row>
    <row r="1235" spans="1:51" s="14" customFormat="1" ht="12">
      <c r="A1235" s="14"/>
      <c r="B1235" s="258"/>
      <c r="C1235" s="259"/>
      <c r="D1235" s="249" t="s">
        <v>221</v>
      </c>
      <c r="E1235" s="260" t="s">
        <v>1</v>
      </c>
      <c r="F1235" s="261" t="s">
        <v>1240</v>
      </c>
      <c r="G1235" s="259"/>
      <c r="H1235" s="262">
        <v>0.537</v>
      </c>
      <c r="I1235" s="263"/>
      <c r="J1235" s="259"/>
      <c r="K1235" s="259"/>
      <c r="L1235" s="264"/>
      <c r="M1235" s="265"/>
      <c r="N1235" s="266"/>
      <c r="O1235" s="266"/>
      <c r="P1235" s="266"/>
      <c r="Q1235" s="266"/>
      <c r="R1235" s="266"/>
      <c r="S1235" s="266"/>
      <c r="T1235" s="267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68" t="s">
        <v>221</v>
      </c>
      <c r="AU1235" s="268" t="s">
        <v>84</v>
      </c>
      <c r="AV1235" s="14" t="s">
        <v>84</v>
      </c>
      <c r="AW1235" s="14" t="s">
        <v>31</v>
      </c>
      <c r="AX1235" s="14" t="s">
        <v>74</v>
      </c>
      <c r="AY1235" s="268" t="s">
        <v>211</v>
      </c>
    </row>
    <row r="1236" spans="1:51" s="14" customFormat="1" ht="12">
      <c r="A1236" s="14"/>
      <c r="B1236" s="258"/>
      <c r="C1236" s="259"/>
      <c r="D1236" s="249" t="s">
        <v>221</v>
      </c>
      <c r="E1236" s="260" t="s">
        <v>1</v>
      </c>
      <c r="F1236" s="261" t="s">
        <v>1240</v>
      </c>
      <c r="G1236" s="259"/>
      <c r="H1236" s="262">
        <v>0.537</v>
      </c>
      <c r="I1236" s="263"/>
      <c r="J1236" s="259"/>
      <c r="K1236" s="259"/>
      <c r="L1236" s="264"/>
      <c r="M1236" s="265"/>
      <c r="N1236" s="266"/>
      <c r="O1236" s="266"/>
      <c r="P1236" s="266"/>
      <c r="Q1236" s="266"/>
      <c r="R1236" s="266"/>
      <c r="S1236" s="266"/>
      <c r="T1236" s="267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68" t="s">
        <v>221</v>
      </c>
      <c r="AU1236" s="268" t="s">
        <v>84</v>
      </c>
      <c r="AV1236" s="14" t="s">
        <v>84</v>
      </c>
      <c r="AW1236" s="14" t="s">
        <v>31</v>
      </c>
      <c r="AX1236" s="14" t="s">
        <v>74</v>
      </c>
      <c r="AY1236" s="268" t="s">
        <v>211</v>
      </c>
    </row>
    <row r="1237" spans="1:51" s="14" customFormat="1" ht="12">
      <c r="A1237" s="14"/>
      <c r="B1237" s="258"/>
      <c r="C1237" s="259"/>
      <c r="D1237" s="249" t="s">
        <v>221</v>
      </c>
      <c r="E1237" s="260" t="s">
        <v>1</v>
      </c>
      <c r="F1237" s="261" t="s">
        <v>1241</v>
      </c>
      <c r="G1237" s="259"/>
      <c r="H1237" s="262">
        <v>0.945</v>
      </c>
      <c r="I1237" s="263"/>
      <c r="J1237" s="259"/>
      <c r="K1237" s="259"/>
      <c r="L1237" s="264"/>
      <c r="M1237" s="265"/>
      <c r="N1237" s="266"/>
      <c r="O1237" s="266"/>
      <c r="P1237" s="266"/>
      <c r="Q1237" s="266"/>
      <c r="R1237" s="266"/>
      <c r="S1237" s="266"/>
      <c r="T1237" s="267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68" t="s">
        <v>221</v>
      </c>
      <c r="AU1237" s="268" t="s">
        <v>84</v>
      </c>
      <c r="AV1237" s="14" t="s">
        <v>84</v>
      </c>
      <c r="AW1237" s="14" t="s">
        <v>31</v>
      </c>
      <c r="AX1237" s="14" t="s">
        <v>74</v>
      </c>
      <c r="AY1237" s="268" t="s">
        <v>211</v>
      </c>
    </row>
    <row r="1238" spans="1:51" s="14" customFormat="1" ht="12">
      <c r="A1238" s="14"/>
      <c r="B1238" s="258"/>
      <c r="C1238" s="259"/>
      <c r="D1238" s="249" t="s">
        <v>221</v>
      </c>
      <c r="E1238" s="260" t="s">
        <v>1</v>
      </c>
      <c r="F1238" s="261" t="s">
        <v>1242</v>
      </c>
      <c r="G1238" s="259"/>
      <c r="H1238" s="262">
        <v>0.6</v>
      </c>
      <c r="I1238" s="263"/>
      <c r="J1238" s="259"/>
      <c r="K1238" s="259"/>
      <c r="L1238" s="264"/>
      <c r="M1238" s="265"/>
      <c r="N1238" s="266"/>
      <c r="O1238" s="266"/>
      <c r="P1238" s="266"/>
      <c r="Q1238" s="266"/>
      <c r="R1238" s="266"/>
      <c r="S1238" s="266"/>
      <c r="T1238" s="267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68" t="s">
        <v>221</v>
      </c>
      <c r="AU1238" s="268" t="s">
        <v>84</v>
      </c>
      <c r="AV1238" s="14" t="s">
        <v>84</v>
      </c>
      <c r="AW1238" s="14" t="s">
        <v>31</v>
      </c>
      <c r="AX1238" s="14" t="s">
        <v>74</v>
      </c>
      <c r="AY1238" s="268" t="s">
        <v>211</v>
      </c>
    </row>
    <row r="1239" spans="1:51" s="14" customFormat="1" ht="12">
      <c r="A1239" s="14"/>
      <c r="B1239" s="258"/>
      <c r="C1239" s="259"/>
      <c r="D1239" s="249" t="s">
        <v>221</v>
      </c>
      <c r="E1239" s="260" t="s">
        <v>1</v>
      </c>
      <c r="F1239" s="261" t="s">
        <v>1243</v>
      </c>
      <c r="G1239" s="259"/>
      <c r="H1239" s="262">
        <v>0.648</v>
      </c>
      <c r="I1239" s="263"/>
      <c r="J1239" s="259"/>
      <c r="K1239" s="259"/>
      <c r="L1239" s="264"/>
      <c r="M1239" s="265"/>
      <c r="N1239" s="266"/>
      <c r="O1239" s="266"/>
      <c r="P1239" s="266"/>
      <c r="Q1239" s="266"/>
      <c r="R1239" s="266"/>
      <c r="S1239" s="266"/>
      <c r="T1239" s="267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68" t="s">
        <v>221</v>
      </c>
      <c r="AU1239" s="268" t="s">
        <v>84</v>
      </c>
      <c r="AV1239" s="14" t="s">
        <v>84</v>
      </c>
      <c r="AW1239" s="14" t="s">
        <v>31</v>
      </c>
      <c r="AX1239" s="14" t="s">
        <v>74</v>
      </c>
      <c r="AY1239" s="268" t="s">
        <v>211</v>
      </c>
    </row>
    <row r="1240" spans="1:51" s="15" customFormat="1" ht="12">
      <c r="A1240" s="15"/>
      <c r="B1240" s="269"/>
      <c r="C1240" s="270"/>
      <c r="D1240" s="249" t="s">
        <v>221</v>
      </c>
      <c r="E1240" s="271" t="s">
        <v>1</v>
      </c>
      <c r="F1240" s="272" t="s">
        <v>225</v>
      </c>
      <c r="G1240" s="270"/>
      <c r="H1240" s="273">
        <v>15.801</v>
      </c>
      <c r="I1240" s="274"/>
      <c r="J1240" s="270"/>
      <c r="K1240" s="270"/>
      <c r="L1240" s="275"/>
      <c r="M1240" s="276"/>
      <c r="N1240" s="277"/>
      <c r="O1240" s="277"/>
      <c r="P1240" s="277"/>
      <c r="Q1240" s="277"/>
      <c r="R1240" s="277"/>
      <c r="S1240" s="277"/>
      <c r="T1240" s="278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T1240" s="279" t="s">
        <v>221</v>
      </c>
      <c r="AU1240" s="279" t="s">
        <v>84</v>
      </c>
      <c r="AV1240" s="15" t="s">
        <v>217</v>
      </c>
      <c r="AW1240" s="15" t="s">
        <v>31</v>
      </c>
      <c r="AX1240" s="15" t="s">
        <v>82</v>
      </c>
      <c r="AY1240" s="279" t="s">
        <v>211</v>
      </c>
    </row>
    <row r="1241" spans="1:65" s="2" customFormat="1" ht="24.15" customHeight="1">
      <c r="A1241" s="38"/>
      <c r="B1241" s="39"/>
      <c r="C1241" s="228" t="s">
        <v>1244</v>
      </c>
      <c r="D1241" s="228" t="s">
        <v>213</v>
      </c>
      <c r="E1241" s="229" t="s">
        <v>1245</v>
      </c>
      <c r="F1241" s="230" t="s">
        <v>1246</v>
      </c>
      <c r="G1241" s="231" t="s">
        <v>292</v>
      </c>
      <c r="H1241" s="232">
        <v>345.472</v>
      </c>
      <c r="I1241" s="233"/>
      <c r="J1241" s="234">
        <f>ROUND(I1241*H1241,2)</f>
        <v>0</v>
      </c>
      <c r="K1241" s="235"/>
      <c r="L1241" s="44"/>
      <c r="M1241" s="236" t="s">
        <v>1</v>
      </c>
      <c r="N1241" s="237" t="s">
        <v>39</v>
      </c>
      <c r="O1241" s="91"/>
      <c r="P1241" s="238">
        <f>O1241*H1241</f>
        <v>0</v>
      </c>
      <c r="Q1241" s="238">
        <v>0.006</v>
      </c>
      <c r="R1241" s="238">
        <f>Q1241*H1241</f>
        <v>2.072832</v>
      </c>
      <c r="S1241" s="238">
        <v>0</v>
      </c>
      <c r="T1241" s="239">
        <f>S1241*H1241</f>
        <v>0</v>
      </c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  <c r="AE1241" s="38"/>
      <c r="AR1241" s="240" t="s">
        <v>310</v>
      </c>
      <c r="AT1241" s="240" t="s">
        <v>213</v>
      </c>
      <c r="AU1241" s="240" t="s">
        <v>84</v>
      </c>
      <c r="AY1241" s="17" t="s">
        <v>211</v>
      </c>
      <c r="BE1241" s="241">
        <f>IF(N1241="základní",J1241,0)</f>
        <v>0</v>
      </c>
      <c r="BF1241" s="241">
        <f>IF(N1241="snížená",J1241,0)</f>
        <v>0</v>
      </c>
      <c r="BG1241" s="241">
        <f>IF(N1241="zákl. přenesená",J1241,0)</f>
        <v>0</v>
      </c>
      <c r="BH1241" s="241">
        <f>IF(N1241="sníž. přenesená",J1241,0)</f>
        <v>0</v>
      </c>
      <c r="BI1241" s="241">
        <f>IF(N1241="nulová",J1241,0)</f>
        <v>0</v>
      </c>
      <c r="BJ1241" s="17" t="s">
        <v>82</v>
      </c>
      <c r="BK1241" s="241">
        <f>ROUND(I1241*H1241,2)</f>
        <v>0</v>
      </c>
      <c r="BL1241" s="17" t="s">
        <v>310</v>
      </c>
      <c r="BM1241" s="240" t="s">
        <v>1247</v>
      </c>
    </row>
    <row r="1242" spans="1:51" s="13" customFormat="1" ht="12">
      <c r="A1242" s="13"/>
      <c r="B1242" s="247"/>
      <c r="C1242" s="248"/>
      <c r="D1242" s="249" t="s">
        <v>221</v>
      </c>
      <c r="E1242" s="250" t="s">
        <v>1</v>
      </c>
      <c r="F1242" s="251" t="s">
        <v>223</v>
      </c>
      <c r="G1242" s="248"/>
      <c r="H1242" s="250" t="s">
        <v>1</v>
      </c>
      <c r="I1242" s="252"/>
      <c r="J1242" s="248"/>
      <c r="K1242" s="248"/>
      <c r="L1242" s="253"/>
      <c r="M1242" s="254"/>
      <c r="N1242" s="255"/>
      <c r="O1242" s="255"/>
      <c r="P1242" s="255"/>
      <c r="Q1242" s="255"/>
      <c r="R1242" s="255"/>
      <c r="S1242" s="255"/>
      <c r="T1242" s="256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57" t="s">
        <v>221</v>
      </c>
      <c r="AU1242" s="257" t="s">
        <v>84</v>
      </c>
      <c r="AV1242" s="13" t="s">
        <v>82</v>
      </c>
      <c r="AW1242" s="13" t="s">
        <v>31</v>
      </c>
      <c r="AX1242" s="13" t="s">
        <v>74</v>
      </c>
      <c r="AY1242" s="257" t="s">
        <v>211</v>
      </c>
    </row>
    <row r="1243" spans="1:51" s="14" customFormat="1" ht="12">
      <c r="A1243" s="14"/>
      <c r="B1243" s="258"/>
      <c r="C1243" s="259"/>
      <c r="D1243" s="249" t="s">
        <v>221</v>
      </c>
      <c r="E1243" s="260" t="s">
        <v>1</v>
      </c>
      <c r="F1243" s="261" t="s">
        <v>1248</v>
      </c>
      <c r="G1243" s="259"/>
      <c r="H1243" s="262">
        <v>34.4</v>
      </c>
      <c r="I1243" s="263"/>
      <c r="J1243" s="259"/>
      <c r="K1243" s="259"/>
      <c r="L1243" s="264"/>
      <c r="M1243" s="265"/>
      <c r="N1243" s="266"/>
      <c r="O1243" s="266"/>
      <c r="P1243" s="266"/>
      <c r="Q1243" s="266"/>
      <c r="R1243" s="266"/>
      <c r="S1243" s="266"/>
      <c r="T1243" s="267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68" t="s">
        <v>221</v>
      </c>
      <c r="AU1243" s="268" t="s">
        <v>84</v>
      </c>
      <c r="AV1243" s="14" t="s">
        <v>84</v>
      </c>
      <c r="AW1243" s="14" t="s">
        <v>31</v>
      </c>
      <c r="AX1243" s="14" t="s">
        <v>74</v>
      </c>
      <c r="AY1243" s="268" t="s">
        <v>211</v>
      </c>
    </row>
    <row r="1244" spans="1:51" s="14" customFormat="1" ht="12">
      <c r="A1244" s="14"/>
      <c r="B1244" s="258"/>
      <c r="C1244" s="259"/>
      <c r="D1244" s="249" t="s">
        <v>221</v>
      </c>
      <c r="E1244" s="260" t="s">
        <v>1</v>
      </c>
      <c r="F1244" s="261" t="s">
        <v>1249</v>
      </c>
      <c r="G1244" s="259"/>
      <c r="H1244" s="262">
        <v>15.94</v>
      </c>
      <c r="I1244" s="263"/>
      <c r="J1244" s="259"/>
      <c r="K1244" s="259"/>
      <c r="L1244" s="264"/>
      <c r="M1244" s="265"/>
      <c r="N1244" s="266"/>
      <c r="O1244" s="266"/>
      <c r="P1244" s="266"/>
      <c r="Q1244" s="266"/>
      <c r="R1244" s="266"/>
      <c r="S1244" s="266"/>
      <c r="T1244" s="267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68" t="s">
        <v>221</v>
      </c>
      <c r="AU1244" s="268" t="s">
        <v>84</v>
      </c>
      <c r="AV1244" s="14" t="s">
        <v>84</v>
      </c>
      <c r="AW1244" s="14" t="s">
        <v>31</v>
      </c>
      <c r="AX1244" s="14" t="s">
        <v>74</v>
      </c>
      <c r="AY1244" s="268" t="s">
        <v>211</v>
      </c>
    </row>
    <row r="1245" spans="1:51" s="14" customFormat="1" ht="12">
      <c r="A1245" s="14"/>
      <c r="B1245" s="258"/>
      <c r="C1245" s="259"/>
      <c r="D1245" s="249" t="s">
        <v>221</v>
      </c>
      <c r="E1245" s="260" t="s">
        <v>1</v>
      </c>
      <c r="F1245" s="261" t="s">
        <v>1250</v>
      </c>
      <c r="G1245" s="259"/>
      <c r="H1245" s="262">
        <v>20.88</v>
      </c>
      <c r="I1245" s="263"/>
      <c r="J1245" s="259"/>
      <c r="K1245" s="259"/>
      <c r="L1245" s="264"/>
      <c r="M1245" s="265"/>
      <c r="N1245" s="266"/>
      <c r="O1245" s="266"/>
      <c r="P1245" s="266"/>
      <c r="Q1245" s="266"/>
      <c r="R1245" s="266"/>
      <c r="S1245" s="266"/>
      <c r="T1245" s="267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68" t="s">
        <v>221</v>
      </c>
      <c r="AU1245" s="268" t="s">
        <v>84</v>
      </c>
      <c r="AV1245" s="14" t="s">
        <v>84</v>
      </c>
      <c r="AW1245" s="14" t="s">
        <v>31</v>
      </c>
      <c r="AX1245" s="14" t="s">
        <v>74</v>
      </c>
      <c r="AY1245" s="268" t="s">
        <v>211</v>
      </c>
    </row>
    <row r="1246" spans="1:51" s="14" customFormat="1" ht="12">
      <c r="A1246" s="14"/>
      <c r="B1246" s="258"/>
      <c r="C1246" s="259"/>
      <c r="D1246" s="249" t="s">
        <v>221</v>
      </c>
      <c r="E1246" s="260" t="s">
        <v>1</v>
      </c>
      <c r="F1246" s="261" t="s">
        <v>1251</v>
      </c>
      <c r="G1246" s="259"/>
      <c r="H1246" s="262">
        <v>15.86</v>
      </c>
      <c r="I1246" s="263"/>
      <c r="J1246" s="259"/>
      <c r="K1246" s="259"/>
      <c r="L1246" s="264"/>
      <c r="M1246" s="265"/>
      <c r="N1246" s="266"/>
      <c r="O1246" s="266"/>
      <c r="P1246" s="266"/>
      <c r="Q1246" s="266"/>
      <c r="R1246" s="266"/>
      <c r="S1246" s="266"/>
      <c r="T1246" s="267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68" t="s">
        <v>221</v>
      </c>
      <c r="AU1246" s="268" t="s">
        <v>84</v>
      </c>
      <c r="AV1246" s="14" t="s">
        <v>84</v>
      </c>
      <c r="AW1246" s="14" t="s">
        <v>31</v>
      </c>
      <c r="AX1246" s="14" t="s">
        <v>74</v>
      </c>
      <c r="AY1246" s="268" t="s">
        <v>211</v>
      </c>
    </row>
    <row r="1247" spans="1:51" s="14" customFormat="1" ht="12">
      <c r="A1247" s="14"/>
      <c r="B1247" s="258"/>
      <c r="C1247" s="259"/>
      <c r="D1247" s="249" t="s">
        <v>221</v>
      </c>
      <c r="E1247" s="260" t="s">
        <v>1</v>
      </c>
      <c r="F1247" s="261" t="s">
        <v>1252</v>
      </c>
      <c r="G1247" s="259"/>
      <c r="H1247" s="262">
        <v>14.96</v>
      </c>
      <c r="I1247" s="263"/>
      <c r="J1247" s="259"/>
      <c r="K1247" s="259"/>
      <c r="L1247" s="264"/>
      <c r="M1247" s="265"/>
      <c r="N1247" s="266"/>
      <c r="O1247" s="266"/>
      <c r="P1247" s="266"/>
      <c r="Q1247" s="266"/>
      <c r="R1247" s="266"/>
      <c r="S1247" s="266"/>
      <c r="T1247" s="267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68" t="s">
        <v>221</v>
      </c>
      <c r="AU1247" s="268" t="s">
        <v>84</v>
      </c>
      <c r="AV1247" s="14" t="s">
        <v>84</v>
      </c>
      <c r="AW1247" s="14" t="s">
        <v>31</v>
      </c>
      <c r="AX1247" s="14" t="s">
        <v>74</v>
      </c>
      <c r="AY1247" s="268" t="s">
        <v>211</v>
      </c>
    </row>
    <row r="1248" spans="1:51" s="13" customFormat="1" ht="12">
      <c r="A1248" s="13"/>
      <c r="B1248" s="247"/>
      <c r="C1248" s="248"/>
      <c r="D1248" s="249" t="s">
        <v>221</v>
      </c>
      <c r="E1248" s="250" t="s">
        <v>1</v>
      </c>
      <c r="F1248" s="251" t="s">
        <v>331</v>
      </c>
      <c r="G1248" s="248"/>
      <c r="H1248" s="250" t="s">
        <v>1</v>
      </c>
      <c r="I1248" s="252"/>
      <c r="J1248" s="248"/>
      <c r="K1248" s="248"/>
      <c r="L1248" s="253"/>
      <c r="M1248" s="254"/>
      <c r="N1248" s="255"/>
      <c r="O1248" s="255"/>
      <c r="P1248" s="255"/>
      <c r="Q1248" s="255"/>
      <c r="R1248" s="255"/>
      <c r="S1248" s="255"/>
      <c r="T1248" s="256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57" t="s">
        <v>221</v>
      </c>
      <c r="AU1248" s="257" t="s">
        <v>84</v>
      </c>
      <c r="AV1248" s="13" t="s">
        <v>82</v>
      </c>
      <c r="AW1248" s="13" t="s">
        <v>31</v>
      </c>
      <c r="AX1248" s="13" t="s">
        <v>74</v>
      </c>
      <c r="AY1248" s="257" t="s">
        <v>211</v>
      </c>
    </row>
    <row r="1249" spans="1:51" s="13" customFormat="1" ht="12">
      <c r="A1249" s="13"/>
      <c r="B1249" s="247"/>
      <c r="C1249" s="248"/>
      <c r="D1249" s="249" t="s">
        <v>221</v>
      </c>
      <c r="E1249" s="250" t="s">
        <v>1</v>
      </c>
      <c r="F1249" s="251" t="s">
        <v>347</v>
      </c>
      <c r="G1249" s="248"/>
      <c r="H1249" s="250" t="s">
        <v>1</v>
      </c>
      <c r="I1249" s="252"/>
      <c r="J1249" s="248"/>
      <c r="K1249" s="248"/>
      <c r="L1249" s="253"/>
      <c r="M1249" s="254"/>
      <c r="N1249" s="255"/>
      <c r="O1249" s="255"/>
      <c r="P1249" s="255"/>
      <c r="Q1249" s="255"/>
      <c r="R1249" s="255"/>
      <c r="S1249" s="255"/>
      <c r="T1249" s="256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57" t="s">
        <v>221</v>
      </c>
      <c r="AU1249" s="257" t="s">
        <v>84</v>
      </c>
      <c r="AV1249" s="13" t="s">
        <v>82</v>
      </c>
      <c r="AW1249" s="13" t="s">
        <v>31</v>
      </c>
      <c r="AX1249" s="13" t="s">
        <v>74</v>
      </c>
      <c r="AY1249" s="257" t="s">
        <v>211</v>
      </c>
    </row>
    <row r="1250" spans="1:51" s="14" customFormat="1" ht="12">
      <c r="A1250" s="14"/>
      <c r="B1250" s="258"/>
      <c r="C1250" s="259"/>
      <c r="D1250" s="249" t="s">
        <v>221</v>
      </c>
      <c r="E1250" s="260" t="s">
        <v>1</v>
      </c>
      <c r="F1250" s="261" t="s">
        <v>376</v>
      </c>
      <c r="G1250" s="259"/>
      <c r="H1250" s="262">
        <v>8.6</v>
      </c>
      <c r="I1250" s="263"/>
      <c r="J1250" s="259"/>
      <c r="K1250" s="259"/>
      <c r="L1250" s="264"/>
      <c r="M1250" s="265"/>
      <c r="N1250" s="266"/>
      <c r="O1250" s="266"/>
      <c r="P1250" s="266"/>
      <c r="Q1250" s="266"/>
      <c r="R1250" s="266"/>
      <c r="S1250" s="266"/>
      <c r="T1250" s="267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68" t="s">
        <v>221</v>
      </c>
      <c r="AU1250" s="268" t="s">
        <v>84</v>
      </c>
      <c r="AV1250" s="14" t="s">
        <v>84</v>
      </c>
      <c r="AW1250" s="14" t="s">
        <v>31</v>
      </c>
      <c r="AX1250" s="14" t="s">
        <v>74</v>
      </c>
      <c r="AY1250" s="268" t="s">
        <v>211</v>
      </c>
    </row>
    <row r="1251" spans="1:51" s="14" customFormat="1" ht="12">
      <c r="A1251" s="14"/>
      <c r="B1251" s="258"/>
      <c r="C1251" s="259"/>
      <c r="D1251" s="249" t="s">
        <v>221</v>
      </c>
      <c r="E1251" s="260" t="s">
        <v>1</v>
      </c>
      <c r="F1251" s="261" t="s">
        <v>377</v>
      </c>
      <c r="G1251" s="259"/>
      <c r="H1251" s="262">
        <v>22.678</v>
      </c>
      <c r="I1251" s="263"/>
      <c r="J1251" s="259"/>
      <c r="K1251" s="259"/>
      <c r="L1251" s="264"/>
      <c r="M1251" s="265"/>
      <c r="N1251" s="266"/>
      <c r="O1251" s="266"/>
      <c r="P1251" s="266"/>
      <c r="Q1251" s="266"/>
      <c r="R1251" s="266"/>
      <c r="S1251" s="266"/>
      <c r="T1251" s="267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68" t="s">
        <v>221</v>
      </c>
      <c r="AU1251" s="268" t="s">
        <v>84</v>
      </c>
      <c r="AV1251" s="14" t="s">
        <v>84</v>
      </c>
      <c r="AW1251" s="14" t="s">
        <v>31</v>
      </c>
      <c r="AX1251" s="14" t="s">
        <v>74</v>
      </c>
      <c r="AY1251" s="268" t="s">
        <v>211</v>
      </c>
    </row>
    <row r="1252" spans="1:51" s="14" customFormat="1" ht="12">
      <c r="A1252" s="14"/>
      <c r="B1252" s="258"/>
      <c r="C1252" s="259"/>
      <c r="D1252" s="249" t="s">
        <v>221</v>
      </c>
      <c r="E1252" s="260" t="s">
        <v>1</v>
      </c>
      <c r="F1252" s="261" t="s">
        <v>378</v>
      </c>
      <c r="G1252" s="259"/>
      <c r="H1252" s="262">
        <v>15.12</v>
      </c>
      <c r="I1252" s="263"/>
      <c r="J1252" s="259"/>
      <c r="K1252" s="259"/>
      <c r="L1252" s="264"/>
      <c r="M1252" s="265"/>
      <c r="N1252" s="266"/>
      <c r="O1252" s="266"/>
      <c r="P1252" s="266"/>
      <c r="Q1252" s="266"/>
      <c r="R1252" s="266"/>
      <c r="S1252" s="266"/>
      <c r="T1252" s="267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68" t="s">
        <v>221</v>
      </c>
      <c r="AU1252" s="268" t="s">
        <v>84</v>
      </c>
      <c r="AV1252" s="14" t="s">
        <v>84</v>
      </c>
      <c r="AW1252" s="14" t="s">
        <v>31</v>
      </c>
      <c r="AX1252" s="14" t="s">
        <v>74</v>
      </c>
      <c r="AY1252" s="268" t="s">
        <v>211</v>
      </c>
    </row>
    <row r="1253" spans="1:51" s="14" customFormat="1" ht="12">
      <c r="A1253" s="14"/>
      <c r="B1253" s="258"/>
      <c r="C1253" s="259"/>
      <c r="D1253" s="249" t="s">
        <v>221</v>
      </c>
      <c r="E1253" s="260" t="s">
        <v>1</v>
      </c>
      <c r="F1253" s="261" t="s">
        <v>379</v>
      </c>
      <c r="G1253" s="259"/>
      <c r="H1253" s="262">
        <v>7.48</v>
      </c>
      <c r="I1253" s="263"/>
      <c r="J1253" s="259"/>
      <c r="K1253" s="259"/>
      <c r="L1253" s="264"/>
      <c r="M1253" s="265"/>
      <c r="N1253" s="266"/>
      <c r="O1253" s="266"/>
      <c r="P1253" s="266"/>
      <c r="Q1253" s="266"/>
      <c r="R1253" s="266"/>
      <c r="S1253" s="266"/>
      <c r="T1253" s="267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68" t="s">
        <v>221</v>
      </c>
      <c r="AU1253" s="268" t="s">
        <v>84</v>
      </c>
      <c r="AV1253" s="14" t="s">
        <v>84</v>
      </c>
      <c r="AW1253" s="14" t="s">
        <v>31</v>
      </c>
      <c r="AX1253" s="14" t="s">
        <v>74</v>
      </c>
      <c r="AY1253" s="268" t="s">
        <v>211</v>
      </c>
    </row>
    <row r="1254" spans="1:51" s="13" customFormat="1" ht="12">
      <c r="A1254" s="13"/>
      <c r="B1254" s="247"/>
      <c r="C1254" s="248"/>
      <c r="D1254" s="249" t="s">
        <v>221</v>
      </c>
      <c r="E1254" s="250" t="s">
        <v>1</v>
      </c>
      <c r="F1254" s="251" t="s">
        <v>352</v>
      </c>
      <c r="G1254" s="248"/>
      <c r="H1254" s="250" t="s">
        <v>1</v>
      </c>
      <c r="I1254" s="252"/>
      <c r="J1254" s="248"/>
      <c r="K1254" s="248"/>
      <c r="L1254" s="253"/>
      <c r="M1254" s="254"/>
      <c r="N1254" s="255"/>
      <c r="O1254" s="255"/>
      <c r="P1254" s="255"/>
      <c r="Q1254" s="255"/>
      <c r="R1254" s="255"/>
      <c r="S1254" s="255"/>
      <c r="T1254" s="256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57" t="s">
        <v>221</v>
      </c>
      <c r="AU1254" s="257" t="s">
        <v>84</v>
      </c>
      <c r="AV1254" s="13" t="s">
        <v>82</v>
      </c>
      <c r="AW1254" s="13" t="s">
        <v>31</v>
      </c>
      <c r="AX1254" s="13" t="s">
        <v>74</v>
      </c>
      <c r="AY1254" s="257" t="s">
        <v>211</v>
      </c>
    </row>
    <row r="1255" spans="1:51" s="14" customFormat="1" ht="12">
      <c r="A1255" s="14"/>
      <c r="B1255" s="258"/>
      <c r="C1255" s="259"/>
      <c r="D1255" s="249" t="s">
        <v>221</v>
      </c>
      <c r="E1255" s="260" t="s">
        <v>1</v>
      </c>
      <c r="F1255" s="261" t="s">
        <v>380</v>
      </c>
      <c r="G1255" s="259"/>
      <c r="H1255" s="262">
        <v>14.518</v>
      </c>
      <c r="I1255" s="263"/>
      <c r="J1255" s="259"/>
      <c r="K1255" s="259"/>
      <c r="L1255" s="264"/>
      <c r="M1255" s="265"/>
      <c r="N1255" s="266"/>
      <c r="O1255" s="266"/>
      <c r="P1255" s="266"/>
      <c r="Q1255" s="266"/>
      <c r="R1255" s="266"/>
      <c r="S1255" s="266"/>
      <c r="T1255" s="267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68" t="s">
        <v>221</v>
      </c>
      <c r="AU1255" s="268" t="s">
        <v>84</v>
      </c>
      <c r="AV1255" s="14" t="s">
        <v>84</v>
      </c>
      <c r="AW1255" s="14" t="s">
        <v>31</v>
      </c>
      <c r="AX1255" s="14" t="s">
        <v>74</v>
      </c>
      <c r="AY1255" s="268" t="s">
        <v>211</v>
      </c>
    </row>
    <row r="1256" spans="1:51" s="14" customFormat="1" ht="12">
      <c r="A1256" s="14"/>
      <c r="B1256" s="258"/>
      <c r="C1256" s="259"/>
      <c r="D1256" s="249" t="s">
        <v>221</v>
      </c>
      <c r="E1256" s="260" t="s">
        <v>1</v>
      </c>
      <c r="F1256" s="261" t="s">
        <v>381</v>
      </c>
      <c r="G1256" s="259"/>
      <c r="H1256" s="262">
        <v>9.76</v>
      </c>
      <c r="I1256" s="263"/>
      <c r="J1256" s="259"/>
      <c r="K1256" s="259"/>
      <c r="L1256" s="264"/>
      <c r="M1256" s="265"/>
      <c r="N1256" s="266"/>
      <c r="O1256" s="266"/>
      <c r="P1256" s="266"/>
      <c r="Q1256" s="266"/>
      <c r="R1256" s="266"/>
      <c r="S1256" s="266"/>
      <c r="T1256" s="267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68" t="s">
        <v>221</v>
      </c>
      <c r="AU1256" s="268" t="s">
        <v>84</v>
      </c>
      <c r="AV1256" s="14" t="s">
        <v>84</v>
      </c>
      <c r="AW1256" s="14" t="s">
        <v>31</v>
      </c>
      <c r="AX1256" s="14" t="s">
        <v>74</v>
      </c>
      <c r="AY1256" s="268" t="s">
        <v>211</v>
      </c>
    </row>
    <row r="1257" spans="1:51" s="14" customFormat="1" ht="12">
      <c r="A1257" s="14"/>
      <c r="B1257" s="258"/>
      <c r="C1257" s="259"/>
      <c r="D1257" s="249" t="s">
        <v>221</v>
      </c>
      <c r="E1257" s="260" t="s">
        <v>1</v>
      </c>
      <c r="F1257" s="261" t="s">
        <v>382</v>
      </c>
      <c r="G1257" s="259"/>
      <c r="H1257" s="262">
        <v>7.16</v>
      </c>
      <c r="I1257" s="263"/>
      <c r="J1257" s="259"/>
      <c r="K1257" s="259"/>
      <c r="L1257" s="264"/>
      <c r="M1257" s="265"/>
      <c r="N1257" s="266"/>
      <c r="O1257" s="266"/>
      <c r="P1257" s="266"/>
      <c r="Q1257" s="266"/>
      <c r="R1257" s="266"/>
      <c r="S1257" s="266"/>
      <c r="T1257" s="267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68" t="s">
        <v>221</v>
      </c>
      <c r="AU1257" s="268" t="s">
        <v>84</v>
      </c>
      <c r="AV1257" s="14" t="s">
        <v>84</v>
      </c>
      <c r="AW1257" s="14" t="s">
        <v>31</v>
      </c>
      <c r="AX1257" s="14" t="s">
        <v>74</v>
      </c>
      <c r="AY1257" s="268" t="s">
        <v>211</v>
      </c>
    </row>
    <row r="1258" spans="1:51" s="14" customFormat="1" ht="12">
      <c r="A1258" s="14"/>
      <c r="B1258" s="258"/>
      <c r="C1258" s="259"/>
      <c r="D1258" s="249" t="s">
        <v>221</v>
      </c>
      <c r="E1258" s="260" t="s">
        <v>1</v>
      </c>
      <c r="F1258" s="261" t="s">
        <v>382</v>
      </c>
      <c r="G1258" s="259"/>
      <c r="H1258" s="262">
        <v>7.16</v>
      </c>
      <c r="I1258" s="263"/>
      <c r="J1258" s="259"/>
      <c r="K1258" s="259"/>
      <c r="L1258" s="264"/>
      <c r="M1258" s="265"/>
      <c r="N1258" s="266"/>
      <c r="O1258" s="266"/>
      <c r="P1258" s="266"/>
      <c r="Q1258" s="266"/>
      <c r="R1258" s="266"/>
      <c r="S1258" s="266"/>
      <c r="T1258" s="267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68" t="s">
        <v>221</v>
      </c>
      <c r="AU1258" s="268" t="s">
        <v>84</v>
      </c>
      <c r="AV1258" s="14" t="s">
        <v>84</v>
      </c>
      <c r="AW1258" s="14" t="s">
        <v>31</v>
      </c>
      <c r="AX1258" s="14" t="s">
        <v>74</v>
      </c>
      <c r="AY1258" s="268" t="s">
        <v>211</v>
      </c>
    </row>
    <row r="1259" spans="1:51" s="14" customFormat="1" ht="12">
      <c r="A1259" s="14"/>
      <c r="B1259" s="258"/>
      <c r="C1259" s="259"/>
      <c r="D1259" s="249" t="s">
        <v>221</v>
      </c>
      <c r="E1259" s="260" t="s">
        <v>1</v>
      </c>
      <c r="F1259" s="261" t="s">
        <v>383</v>
      </c>
      <c r="G1259" s="259"/>
      <c r="H1259" s="262">
        <v>12.6</v>
      </c>
      <c r="I1259" s="263"/>
      <c r="J1259" s="259"/>
      <c r="K1259" s="259"/>
      <c r="L1259" s="264"/>
      <c r="M1259" s="265"/>
      <c r="N1259" s="266"/>
      <c r="O1259" s="266"/>
      <c r="P1259" s="266"/>
      <c r="Q1259" s="266"/>
      <c r="R1259" s="266"/>
      <c r="S1259" s="266"/>
      <c r="T1259" s="267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68" t="s">
        <v>221</v>
      </c>
      <c r="AU1259" s="268" t="s">
        <v>84</v>
      </c>
      <c r="AV1259" s="14" t="s">
        <v>84</v>
      </c>
      <c r="AW1259" s="14" t="s">
        <v>31</v>
      </c>
      <c r="AX1259" s="14" t="s">
        <v>74</v>
      </c>
      <c r="AY1259" s="268" t="s">
        <v>211</v>
      </c>
    </row>
    <row r="1260" spans="1:51" s="14" customFormat="1" ht="12">
      <c r="A1260" s="14"/>
      <c r="B1260" s="258"/>
      <c r="C1260" s="259"/>
      <c r="D1260" s="249" t="s">
        <v>221</v>
      </c>
      <c r="E1260" s="260" t="s">
        <v>1</v>
      </c>
      <c r="F1260" s="261" t="s">
        <v>384</v>
      </c>
      <c r="G1260" s="259"/>
      <c r="H1260" s="262">
        <v>8</v>
      </c>
      <c r="I1260" s="263"/>
      <c r="J1260" s="259"/>
      <c r="K1260" s="259"/>
      <c r="L1260" s="264"/>
      <c r="M1260" s="265"/>
      <c r="N1260" s="266"/>
      <c r="O1260" s="266"/>
      <c r="P1260" s="266"/>
      <c r="Q1260" s="266"/>
      <c r="R1260" s="266"/>
      <c r="S1260" s="266"/>
      <c r="T1260" s="267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68" t="s">
        <v>221</v>
      </c>
      <c r="AU1260" s="268" t="s">
        <v>84</v>
      </c>
      <c r="AV1260" s="14" t="s">
        <v>84</v>
      </c>
      <c r="AW1260" s="14" t="s">
        <v>31</v>
      </c>
      <c r="AX1260" s="14" t="s">
        <v>74</v>
      </c>
      <c r="AY1260" s="268" t="s">
        <v>211</v>
      </c>
    </row>
    <row r="1261" spans="1:51" s="14" customFormat="1" ht="12">
      <c r="A1261" s="14"/>
      <c r="B1261" s="258"/>
      <c r="C1261" s="259"/>
      <c r="D1261" s="249" t="s">
        <v>221</v>
      </c>
      <c r="E1261" s="260" t="s">
        <v>1</v>
      </c>
      <c r="F1261" s="261" t="s">
        <v>385</v>
      </c>
      <c r="G1261" s="259"/>
      <c r="H1261" s="262">
        <v>8.64</v>
      </c>
      <c r="I1261" s="263"/>
      <c r="J1261" s="259"/>
      <c r="K1261" s="259"/>
      <c r="L1261" s="264"/>
      <c r="M1261" s="265"/>
      <c r="N1261" s="266"/>
      <c r="O1261" s="266"/>
      <c r="P1261" s="266"/>
      <c r="Q1261" s="266"/>
      <c r="R1261" s="266"/>
      <c r="S1261" s="266"/>
      <c r="T1261" s="267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68" t="s">
        <v>221</v>
      </c>
      <c r="AU1261" s="268" t="s">
        <v>84</v>
      </c>
      <c r="AV1261" s="14" t="s">
        <v>84</v>
      </c>
      <c r="AW1261" s="14" t="s">
        <v>31</v>
      </c>
      <c r="AX1261" s="14" t="s">
        <v>74</v>
      </c>
      <c r="AY1261" s="268" t="s">
        <v>211</v>
      </c>
    </row>
    <row r="1262" spans="1:51" s="13" customFormat="1" ht="12">
      <c r="A1262" s="13"/>
      <c r="B1262" s="247"/>
      <c r="C1262" s="248"/>
      <c r="D1262" s="249" t="s">
        <v>221</v>
      </c>
      <c r="E1262" s="250" t="s">
        <v>1</v>
      </c>
      <c r="F1262" s="251" t="s">
        <v>335</v>
      </c>
      <c r="G1262" s="248"/>
      <c r="H1262" s="250" t="s">
        <v>1</v>
      </c>
      <c r="I1262" s="252"/>
      <c r="J1262" s="248"/>
      <c r="K1262" s="248"/>
      <c r="L1262" s="253"/>
      <c r="M1262" s="254"/>
      <c r="N1262" s="255"/>
      <c r="O1262" s="255"/>
      <c r="P1262" s="255"/>
      <c r="Q1262" s="255"/>
      <c r="R1262" s="255"/>
      <c r="S1262" s="255"/>
      <c r="T1262" s="256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57" t="s">
        <v>221</v>
      </c>
      <c r="AU1262" s="257" t="s">
        <v>84</v>
      </c>
      <c r="AV1262" s="13" t="s">
        <v>82</v>
      </c>
      <c r="AW1262" s="13" t="s">
        <v>31</v>
      </c>
      <c r="AX1262" s="13" t="s">
        <v>74</v>
      </c>
      <c r="AY1262" s="257" t="s">
        <v>211</v>
      </c>
    </row>
    <row r="1263" spans="1:51" s="13" customFormat="1" ht="12">
      <c r="A1263" s="13"/>
      <c r="B1263" s="247"/>
      <c r="C1263" s="248"/>
      <c r="D1263" s="249" t="s">
        <v>221</v>
      </c>
      <c r="E1263" s="250" t="s">
        <v>1</v>
      </c>
      <c r="F1263" s="251" t="s">
        <v>359</v>
      </c>
      <c r="G1263" s="248"/>
      <c r="H1263" s="250" t="s">
        <v>1</v>
      </c>
      <c r="I1263" s="252"/>
      <c r="J1263" s="248"/>
      <c r="K1263" s="248"/>
      <c r="L1263" s="253"/>
      <c r="M1263" s="254"/>
      <c r="N1263" s="255"/>
      <c r="O1263" s="255"/>
      <c r="P1263" s="255"/>
      <c r="Q1263" s="255"/>
      <c r="R1263" s="255"/>
      <c r="S1263" s="255"/>
      <c r="T1263" s="256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57" t="s">
        <v>221</v>
      </c>
      <c r="AU1263" s="257" t="s">
        <v>84</v>
      </c>
      <c r="AV1263" s="13" t="s">
        <v>82</v>
      </c>
      <c r="AW1263" s="13" t="s">
        <v>31</v>
      </c>
      <c r="AX1263" s="13" t="s">
        <v>74</v>
      </c>
      <c r="AY1263" s="257" t="s">
        <v>211</v>
      </c>
    </row>
    <row r="1264" spans="1:51" s="14" customFormat="1" ht="12">
      <c r="A1264" s="14"/>
      <c r="B1264" s="258"/>
      <c r="C1264" s="259"/>
      <c r="D1264" s="249" t="s">
        <v>221</v>
      </c>
      <c r="E1264" s="260" t="s">
        <v>1</v>
      </c>
      <c r="F1264" s="261" t="s">
        <v>376</v>
      </c>
      <c r="G1264" s="259"/>
      <c r="H1264" s="262">
        <v>8.6</v>
      </c>
      <c r="I1264" s="263"/>
      <c r="J1264" s="259"/>
      <c r="K1264" s="259"/>
      <c r="L1264" s="264"/>
      <c r="M1264" s="265"/>
      <c r="N1264" s="266"/>
      <c r="O1264" s="266"/>
      <c r="P1264" s="266"/>
      <c r="Q1264" s="266"/>
      <c r="R1264" s="266"/>
      <c r="S1264" s="266"/>
      <c r="T1264" s="267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68" t="s">
        <v>221</v>
      </c>
      <c r="AU1264" s="268" t="s">
        <v>84</v>
      </c>
      <c r="AV1264" s="14" t="s">
        <v>84</v>
      </c>
      <c r="AW1264" s="14" t="s">
        <v>31</v>
      </c>
      <c r="AX1264" s="14" t="s">
        <v>74</v>
      </c>
      <c r="AY1264" s="268" t="s">
        <v>211</v>
      </c>
    </row>
    <row r="1265" spans="1:51" s="14" customFormat="1" ht="12">
      <c r="A1265" s="14"/>
      <c r="B1265" s="258"/>
      <c r="C1265" s="259"/>
      <c r="D1265" s="249" t="s">
        <v>221</v>
      </c>
      <c r="E1265" s="260" t="s">
        <v>1</v>
      </c>
      <c r="F1265" s="261" t="s">
        <v>377</v>
      </c>
      <c r="G1265" s="259"/>
      <c r="H1265" s="262">
        <v>22.678</v>
      </c>
      <c r="I1265" s="263"/>
      <c r="J1265" s="259"/>
      <c r="K1265" s="259"/>
      <c r="L1265" s="264"/>
      <c r="M1265" s="265"/>
      <c r="N1265" s="266"/>
      <c r="O1265" s="266"/>
      <c r="P1265" s="266"/>
      <c r="Q1265" s="266"/>
      <c r="R1265" s="266"/>
      <c r="S1265" s="266"/>
      <c r="T1265" s="267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68" t="s">
        <v>221</v>
      </c>
      <c r="AU1265" s="268" t="s">
        <v>84</v>
      </c>
      <c r="AV1265" s="14" t="s">
        <v>84</v>
      </c>
      <c r="AW1265" s="14" t="s">
        <v>31</v>
      </c>
      <c r="AX1265" s="14" t="s">
        <v>74</v>
      </c>
      <c r="AY1265" s="268" t="s">
        <v>211</v>
      </c>
    </row>
    <row r="1266" spans="1:51" s="14" customFormat="1" ht="12">
      <c r="A1266" s="14"/>
      <c r="B1266" s="258"/>
      <c r="C1266" s="259"/>
      <c r="D1266" s="249" t="s">
        <v>221</v>
      </c>
      <c r="E1266" s="260" t="s">
        <v>1</v>
      </c>
      <c r="F1266" s="261" t="s">
        <v>378</v>
      </c>
      <c r="G1266" s="259"/>
      <c r="H1266" s="262">
        <v>15.12</v>
      </c>
      <c r="I1266" s="263"/>
      <c r="J1266" s="259"/>
      <c r="K1266" s="259"/>
      <c r="L1266" s="264"/>
      <c r="M1266" s="265"/>
      <c r="N1266" s="266"/>
      <c r="O1266" s="266"/>
      <c r="P1266" s="266"/>
      <c r="Q1266" s="266"/>
      <c r="R1266" s="266"/>
      <c r="S1266" s="266"/>
      <c r="T1266" s="267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68" t="s">
        <v>221</v>
      </c>
      <c r="AU1266" s="268" t="s">
        <v>84</v>
      </c>
      <c r="AV1266" s="14" t="s">
        <v>84</v>
      </c>
      <c r="AW1266" s="14" t="s">
        <v>31</v>
      </c>
      <c r="AX1266" s="14" t="s">
        <v>74</v>
      </c>
      <c r="AY1266" s="268" t="s">
        <v>211</v>
      </c>
    </row>
    <row r="1267" spans="1:51" s="14" customFormat="1" ht="12">
      <c r="A1267" s="14"/>
      <c r="B1267" s="258"/>
      <c r="C1267" s="259"/>
      <c r="D1267" s="249" t="s">
        <v>221</v>
      </c>
      <c r="E1267" s="260" t="s">
        <v>1</v>
      </c>
      <c r="F1267" s="261" t="s">
        <v>379</v>
      </c>
      <c r="G1267" s="259"/>
      <c r="H1267" s="262">
        <v>7.48</v>
      </c>
      <c r="I1267" s="263"/>
      <c r="J1267" s="259"/>
      <c r="K1267" s="259"/>
      <c r="L1267" s="264"/>
      <c r="M1267" s="265"/>
      <c r="N1267" s="266"/>
      <c r="O1267" s="266"/>
      <c r="P1267" s="266"/>
      <c r="Q1267" s="266"/>
      <c r="R1267" s="266"/>
      <c r="S1267" s="266"/>
      <c r="T1267" s="267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68" t="s">
        <v>221</v>
      </c>
      <c r="AU1267" s="268" t="s">
        <v>84</v>
      </c>
      <c r="AV1267" s="14" t="s">
        <v>84</v>
      </c>
      <c r="AW1267" s="14" t="s">
        <v>31</v>
      </c>
      <c r="AX1267" s="14" t="s">
        <v>74</v>
      </c>
      <c r="AY1267" s="268" t="s">
        <v>211</v>
      </c>
    </row>
    <row r="1268" spans="1:51" s="13" customFormat="1" ht="12">
      <c r="A1268" s="13"/>
      <c r="B1268" s="247"/>
      <c r="C1268" s="248"/>
      <c r="D1268" s="249" t="s">
        <v>221</v>
      </c>
      <c r="E1268" s="250" t="s">
        <v>1</v>
      </c>
      <c r="F1268" s="251" t="s">
        <v>360</v>
      </c>
      <c r="G1268" s="248"/>
      <c r="H1268" s="250" t="s">
        <v>1</v>
      </c>
      <c r="I1268" s="252"/>
      <c r="J1268" s="248"/>
      <c r="K1268" s="248"/>
      <c r="L1268" s="253"/>
      <c r="M1268" s="254"/>
      <c r="N1268" s="255"/>
      <c r="O1268" s="255"/>
      <c r="P1268" s="255"/>
      <c r="Q1268" s="255"/>
      <c r="R1268" s="255"/>
      <c r="S1268" s="255"/>
      <c r="T1268" s="256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57" t="s">
        <v>221</v>
      </c>
      <c r="AU1268" s="257" t="s">
        <v>84</v>
      </c>
      <c r="AV1268" s="13" t="s">
        <v>82</v>
      </c>
      <c r="AW1268" s="13" t="s">
        <v>31</v>
      </c>
      <c r="AX1268" s="13" t="s">
        <v>74</v>
      </c>
      <c r="AY1268" s="257" t="s">
        <v>211</v>
      </c>
    </row>
    <row r="1269" spans="1:51" s="14" customFormat="1" ht="12">
      <c r="A1269" s="14"/>
      <c r="B1269" s="258"/>
      <c r="C1269" s="259"/>
      <c r="D1269" s="249" t="s">
        <v>221</v>
      </c>
      <c r="E1269" s="260" t="s">
        <v>1</v>
      </c>
      <c r="F1269" s="261" t="s">
        <v>380</v>
      </c>
      <c r="G1269" s="259"/>
      <c r="H1269" s="262">
        <v>14.518</v>
      </c>
      <c r="I1269" s="263"/>
      <c r="J1269" s="259"/>
      <c r="K1269" s="259"/>
      <c r="L1269" s="264"/>
      <c r="M1269" s="265"/>
      <c r="N1269" s="266"/>
      <c r="O1269" s="266"/>
      <c r="P1269" s="266"/>
      <c r="Q1269" s="266"/>
      <c r="R1269" s="266"/>
      <c r="S1269" s="266"/>
      <c r="T1269" s="267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68" t="s">
        <v>221</v>
      </c>
      <c r="AU1269" s="268" t="s">
        <v>84</v>
      </c>
      <c r="AV1269" s="14" t="s">
        <v>84</v>
      </c>
      <c r="AW1269" s="14" t="s">
        <v>31</v>
      </c>
      <c r="AX1269" s="14" t="s">
        <v>74</v>
      </c>
      <c r="AY1269" s="268" t="s">
        <v>211</v>
      </c>
    </row>
    <row r="1270" spans="1:51" s="14" customFormat="1" ht="12">
      <c r="A1270" s="14"/>
      <c r="B1270" s="258"/>
      <c r="C1270" s="259"/>
      <c r="D1270" s="249" t="s">
        <v>221</v>
      </c>
      <c r="E1270" s="260" t="s">
        <v>1</v>
      </c>
      <c r="F1270" s="261" t="s">
        <v>381</v>
      </c>
      <c r="G1270" s="259"/>
      <c r="H1270" s="262">
        <v>9.76</v>
      </c>
      <c r="I1270" s="263"/>
      <c r="J1270" s="259"/>
      <c r="K1270" s="259"/>
      <c r="L1270" s="264"/>
      <c r="M1270" s="265"/>
      <c r="N1270" s="266"/>
      <c r="O1270" s="266"/>
      <c r="P1270" s="266"/>
      <c r="Q1270" s="266"/>
      <c r="R1270" s="266"/>
      <c r="S1270" s="266"/>
      <c r="T1270" s="267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68" t="s">
        <v>221</v>
      </c>
      <c r="AU1270" s="268" t="s">
        <v>84</v>
      </c>
      <c r="AV1270" s="14" t="s">
        <v>84</v>
      </c>
      <c r="AW1270" s="14" t="s">
        <v>31</v>
      </c>
      <c r="AX1270" s="14" t="s">
        <v>74</v>
      </c>
      <c r="AY1270" s="268" t="s">
        <v>211</v>
      </c>
    </row>
    <row r="1271" spans="1:51" s="14" customFormat="1" ht="12">
      <c r="A1271" s="14"/>
      <c r="B1271" s="258"/>
      <c r="C1271" s="259"/>
      <c r="D1271" s="249" t="s">
        <v>221</v>
      </c>
      <c r="E1271" s="260" t="s">
        <v>1</v>
      </c>
      <c r="F1271" s="261" t="s">
        <v>382</v>
      </c>
      <c r="G1271" s="259"/>
      <c r="H1271" s="262">
        <v>7.16</v>
      </c>
      <c r="I1271" s="263"/>
      <c r="J1271" s="259"/>
      <c r="K1271" s="259"/>
      <c r="L1271" s="264"/>
      <c r="M1271" s="265"/>
      <c r="N1271" s="266"/>
      <c r="O1271" s="266"/>
      <c r="P1271" s="266"/>
      <c r="Q1271" s="266"/>
      <c r="R1271" s="266"/>
      <c r="S1271" s="266"/>
      <c r="T1271" s="267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68" t="s">
        <v>221</v>
      </c>
      <c r="AU1271" s="268" t="s">
        <v>84</v>
      </c>
      <c r="AV1271" s="14" t="s">
        <v>84</v>
      </c>
      <c r="AW1271" s="14" t="s">
        <v>31</v>
      </c>
      <c r="AX1271" s="14" t="s">
        <v>74</v>
      </c>
      <c r="AY1271" s="268" t="s">
        <v>211</v>
      </c>
    </row>
    <row r="1272" spans="1:51" s="14" customFormat="1" ht="12">
      <c r="A1272" s="14"/>
      <c r="B1272" s="258"/>
      <c r="C1272" s="259"/>
      <c r="D1272" s="249" t="s">
        <v>221</v>
      </c>
      <c r="E1272" s="260" t="s">
        <v>1</v>
      </c>
      <c r="F1272" s="261" t="s">
        <v>382</v>
      </c>
      <c r="G1272" s="259"/>
      <c r="H1272" s="262">
        <v>7.16</v>
      </c>
      <c r="I1272" s="263"/>
      <c r="J1272" s="259"/>
      <c r="K1272" s="259"/>
      <c r="L1272" s="264"/>
      <c r="M1272" s="265"/>
      <c r="N1272" s="266"/>
      <c r="O1272" s="266"/>
      <c r="P1272" s="266"/>
      <c r="Q1272" s="266"/>
      <c r="R1272" s="266"/>
      <c r="S1272" s="266"/>
      <c r="T1272" s="267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68" t="s">
        <v>221</v>
      </c>
      <c r="AU1272" s="268" t="s">
        <v>84</v>
      </c>
      <c r="AV1272" s="14" t="s">
        <v>84</v>
      </c>
      <c r="AW1272" s="14" t="s">
        <v>31</v>
      </c>
      <c r="AX1272" s="14" t="s">
        <v>74</v>
      </c>
      <c r="AY1272" s="268" t="s">
        <v>211</v>
      </c>
    </row>
    <row r="1273" spans="1:51" s="14" customFormat="1" ht="12">
      <c r="A1273" s="14"/>
      <c r="B1273" s="258"/>
      <c r="C1273" s="259"/>
      <c r="D1273" s="249" t="s">
        <v>221</v>
      </c>
      <c r="E1273" s="260" t="s">
        <v>1</v>
      </c>
      <c r="F1273" s="261" t="s">
        <v>383</v>
      </c>
      <c r="G1273" s="259"/>
      <c r="H1273" s="262">
        <v>12.6</v>
      </c>
      <c r="I1273" s="263"/>
      <c r="J1273" s="259"/>
      <c r="K1273" s="259"/>
      <c r="L1273" s="264"/>
      <c r="M1273" s="265"/>
      <c r="N1273" s="266"/>
      <c r="O1273" s="266"/>
      <c r="P1273" s="266"/>
      <c r="Q1273" s="266"/>
      <c r="R1273" s="266"/>
      <c r="S1273" s="266"/>
      <c r="T1273" s="267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68" t="s">
        <v>221</v>
      </c>
      <c r="AU1273" s="268" t="s">
        <v>84</v>
      </c>
      <c r="AV1273" s="14" t="s">
        <v>84</v>
      </c>
      <c r="AW1273" s="14" t="s">
        <v>31</v>
      </c>
      <c r="AX1273" s="14" t="s">
        <v>74</v>
      </c>
      <c r="AY1273" s="268" t="s">
        <v>211</v>
      </c>
    </row>
    <row r="1274" spans="1:51" s="14" customFormat="1" ht="12">
      <c r="A1274" s="14"/>
      <c r="B1274" s="258"/>
      <c r="C1274" s="259"/>
      <c r="D1274" s="249" t="s">
        <v>221</v>
      </c>
      <c r="E1274" s="260" t="s">
        <v>1</v>
      </c>
      <c r="F1274" s="261" t="s">
        <v>384</v>
      </c>
      <c r="G1274" s="259"/>
      <c r="H1274" s="262">
        <v>8</v>
      </c>
      <c r="I1274" s="263"/>
      <c r="J1274" s="259"/>
      <c r="K1274" s="259"/>
      <c r="L1274" s="264"/>
      <c r="M1274" s="265"/>
      <c r="N1274" s="266"/>
      <c r="O1274" s="266"/>
      <c r="P1274" s="266"/>
      <c r="Q1274" s="266"/>
      <c r="R1274" s="266"/>
      <c r="S1274" s="266"/>
      <c r="T1274" s="267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68" t="s">
        <v>221</v>
      </c>
      <c r="AU1274" s="268" t="s">
        <v>84</v>
      </c>
      <c r="AV1274" s="14" t="s">
        <v>84</v>
      </c>
      <c r="AW1274" s="14" t="s">
        <v>31</v>
      </c>
      <c r="AX1274" s="14" t="s">
        <v>74</v>
      </c>
      <c r="AY1274" s="268" t="s">
        <v>211</v>
      </c>
    </row>
    <row r="1275" spans="1:51" s="14" customFormat="1" ht="12">
      <c r="A1275" s="14"/>
      <c r="B1275" s="258"/>
      <c r="C1275" s="259"/>
      <c r="D1275" s="249" t="s">
        <v>221</v>
      </c>
      <c r="E1275" s="260" t="s">
        <v>1</v>
      </c>
      <c r="F1275" s="261" t="s">
        <v>385</v>
      </c>
      <c r="G1275" s="259"/>
      <c r="H1275" s="262">
        <v>8.64</v>
      </c>
      <c r="I1275" s="263"/>
      <c r="J1275" s="259"/>
      <c r="K1275" s="259"/>
      <c r="L1275" s="264"/>
      <c r="M1275" s="265"/>
      <c r="N1275" s="266"/>
      <c r="O1275" s="266"/>
      <c r="P1275" s="266"/>
      <c r="Q1275" s="266"/>
      <c r="R1275" s="266"/>
      <c r="S1275" s="266"/>
      <c r="T1275" s="267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68" t="s">
        <v>221</v>
      </c>
      <c r="AU1275" s="268" t="s">
        <v>84</v>
      </c>
      <c r="AV1275" s="14" t="s">
        <v>84</v>
      </c>
      <c r="AW1275" s="14" t="s">
        <v>31</v>
      </c>
      <c r="AX1275" s="14" t="s">
        <v>74</v>
      </c>
      <c r="AY1275" s="268" t="s">
        <v>211</v>
      </c>
    </row>
    <row r="1276" spans="1:51" s="15" customFormat="1" ht="12">
      <c r="A1276" s="15"/>
      <c r="B1276" s="269"/>
      <c r="C1276" s="270"/>
      <c r="D1276" s="249" t="s">
        <v>221</v>
      </c>
      <c r="E1276" s="271" t="s">
        <v>1</v>
      </c>
      <c r="F1276" s="272" t="s">
        <v>225</v>
      </c>
      <c r="G1276" s="270"/>
      <c r="H1276" s="273">
        <v>345.472</v>
      </c>
      <c r="I1276" s="274"/>
      <c r="J1276" s="270"/>
      <c r="K1276" s="270"/>
      <c r="L1276" s="275"/>
      <c r="M1276" s="276"/>
      <c r="N1276" s="277"/>
      <c r="O1276" s="277"/>
      <c r="P1276" s="277"/>
      <c r="Q1276" s="277"/>
      <c r="R1276" s="277"/>
      <c r="S1276" s="277"/>
      <c r="T1276" s="278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T1276" s="279" t="s">
        <v>221</v>
      </c>
      <c r="AU1276" s="279" t="s">
        <v>84</v>
      </c>
      <c r="AV1276" s="15" t="s">
        <v>217</v>
      </c>
      <c r="AW1276" s="15" t="s">
        <v>31</v>
      </c>
      <c r="AX1276" s="15" t="s">
        <v>82</v>
      </c>
      <c r="AY1276" s="279" t="s">
        <v>211</v>
      </c>
    </row>
    <row r="1277" spans="1:65" s="2" customFormat="1" ht="16.5" customHeight="1">
      <c r="A1277" s="38"/>
      <c r="B1277" s="39"/>
      <c r="C1277" s="280" t="s">
        <v>1253</v>
      </c>
      <c r="D1277" s="280" t="s">
        <v>258</v>
      </c>
      <c r="E1277" s="281" t="s">
        <v>1254</v>
      </c>
      <c r="F1277" s="282" t="s">
        <v>1255</v>
      </c>
      <c r="G1277" s="283" t="s">
        <v>292</v>
      </c>
      <c r="H1277" s="284">
        <v>380.019</v>
      </c>
      <c r="I1277" s="285"/>
      <c r="J1277" s="286">
        <f>ROUND(I1277*H1277,2)</f>
        <v>0</v>
      </c>
      <c r="K1277" s="287"/>
      <c r="L1277" s="288"/>
      <c r="M1277" s="289" t="s">
        <v>1</v>
      </c>
      <c r="N1277" s="290" t="s">
        <v>39</v>
      </c>
      <c r="O1277" s="91"/>
      <c r="P1277" s="238">
        <f>O1277*H1277</f>
        <v>0</v>
      </c>
      <c r="Q1277" s="238">
        <v>0.0118</v>
      </c>
      <c r="R1277" s="238">
        <f>Q1277*H1277</f>
        <v>4.4842242</v>
      </c>
      <c r="S1277" s="238">
        <v>0</v>
      </c>
      <c r="T1277" s="239">
        <f>S1277*H1277</f>
        <v>0</v>
      </c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  <c r="AE1277" s="38"/>
      <c r="AR1277" s="240" t="s">
        <v>468</v>
      </c>
      <c r="AT1277" s="240" t="s">
        <v>258</v>
      </c>
      <c r="AU1277" s="240" t="s">
        <v>84</v>
      </c>
      <c r="AY1277" s="17" t="s">
        <v>211</v>
      </c>
      <c r="BE1277" s="241">
        <f>IF(N1277="základní",J1277,0)</f>
        <v>0</v>
      </c>
      <c r="BF1277" s="241">
        <f>IF(N1277="snížená",J1277,0)</f>
        <v>0</v>
      </c>
      <c r="BG1277" s="241">
        <f>IF(N1277="zákl. přenesená",J1277,0)</f>
        <v>0</v>
      </c>
      <c r="BH1277" s="241">
        <f>IF(N1277="sníž. přenesená",J1277,0)</f>
        <v>0</v>
      </c>
      <c r="BI1277" s="241">
        <f>IF(N1277="nulová",J1277,0)</f>
        <v>0</v>
      </c>
      <c r="BJ1277" s="17" t="s">
        <v>82</v>
      </c>
      <c r="BK1277" s="241">
        <f>ROUND(I1277*H1277,2)</f>
        <v>0</v>
      </c>
      <c r="BL1277" s="17" t="s">
        <v>310</v>
      </c>
      <c r="BM1277" s="240" t="s">
        <v>1256</v>
      </c>
    </row>
    <row r="1278" spans="1:51" s="14" customFormat="1" ht="12">
      <c r="A1278" s="14"/>
      <c r="B1278" s="258"/>
      <c r="C1278" s="259"/>
      <c r="D1278" s="249" t="s">
        <v>221</v>
      </c>
      <c r="E1278" s="260" t="s">
        <v>1</v>
      </c>
      <c r="F1278" s="261" t="s">
        <v>1257</v>
      </c>
      <c r="G1278" s="259"/>
      <c r="H1278" s="262">
        <v>380.019</v>
      </c>
      <c r="I1278" s="263"/>
      <c r="J1278" s="259"/>
      <c r="K1278" s="259"/>
      <c r="L1278" s="264"/>
      <c r="M1278" s="265"/>
      <c r="N1278" s="266"/>
      <c r="O1278" s="266"/>
      <c r="P1278" s="266"/>
      <c r="Q1278" s="266"/>
      <c r="R1278" s="266"/>
      <c r="S1278" s="266"/>
      <c r="T1278" s="267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68" t="s">
        <v>221</v>
      </c>
      <c r="AU1278" s="268" t="s">
        <v>84</v>
      </c>
      <c r="AV1278" s="14" t="s">
        <v>84</v>
      </c>
      <c r="AW1278" s="14" t="s">
        <v>31</v>
      </c>
      <c r="AX1278" s="14" t="s">
        <v>74</v>
      </c>
      <c r="AY1278" s="268" t="s">
        <v>211</v>
      </c>
    </row>
    <row r="1279" spans="1:51" s="15" customFormat="1" ht="12">
      <c r="A1279" s="15"/>
      <c r="B1279" s="269"/>
      <c r="C1279" s="270"/>
      <c r="D1279" s="249" t="s">
        <v>221</v>
      </c>
      <c r="E1279" s="271" t="s">
        <v>1</v>
      </c>
      <c r="F1279" s="272" t="s">
        <v>225</v>
      </c>
      <c r="G1279" s="270"/>
      <c r="H1279" s="273">
        <v>380.019</v>
      </c>
      <c r="I1279" s="274"/>
      <c r="J1279" s="270"/>
      <c r="K1279" s="270"/>
      <c r="L1279" s="275"/>
      <c r="M1279" s="276"/>
      <c r="N1279" s="277"/>
      <c r="O1279" s="277"/>
      <c r="P1279" s="277"/>
      <c r="Q1279" s="277"/>
      <c r="R1279" s="277"/>
      <c r="S1279" s="277"/>
      <c r="T1279" s="278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T1279" s="279" t="s">
        <v>221</v>
      </c>
      <c r="AU1279" s="279" t="s">
        <v>84</v>
      </c>
      <c r="AV1279" s="15" t="s">
        <v>217</v>
      </c>
      <c r="AW1279" s="15" t="s">
        <v>31</v>
      </c>
      <c r="AX1279" s="15" t="s">
        <v>82</v>
      </c>
      <c r="AY1279" s="279" t="s">
        <v>211</v>
      </c>
    </row>
    <row r="1280" spans="1:65" s="2" customFormat="1" ht="24.15" customHeight="1">
      <c r="A1280" s="38"/>
      <c r="B1280" s="39"/>
      <c r="C1280" s="228" t="s">
        <v>1258</v>
      </c>
      <c r="D1280" s="228" t="s">
        <v>213</v>
      </c>
      <c r="E1280" s="229" t="s">
        <v>1259</v>
      </c>
      <c r="F1280" s="230" t="s">
        <v>1260</v>
      </c>
      <c r="G1280" s="231" t="s">
        <v>313</v>
      </c>
      <c r="H1280" s="232">
        <v>106.47</v>
      </c>
      <c r="I1280" s="233"/>
      <c r="J1280" s="234">
        <f>ROUND(I1280*H1280,2)</f>
        <v>0</v>
      </c>
      <c r="K1280" s="235"/>
      <c r="L1280" s="44"/>
      <c r="M1280" s="236" t="s">
        <v>1</v>
      </c>
      <c r="N1280" s="237" t="s">
        <v>39</v>
      </c>
      <c r="O1280" s="91"/>
      <c r="P1280" s="238">
        <f>O1280*H1280</f>
        <v>0</v>
      </c>
      <c r="Q1280" s="238">
        <v>0.0002</v>
      </c>
      <c r="R1280" s="238">
        <f>Q1280*H1280</f>
        <v>0.021294</v>
      </c>
      <c r="S1280" s="238">
        <v>0</v>
      </c>
      <c r="T1280" s="239">
        <f>S1280*H1280</f>
        <v>0</v>
      </c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  <c r="AE1280" s="38"/>
      <c r="AR1280" s="240" t="s">
        <v>310</v>
      </c>
      <c r="AT1280" s="240" t="s">
        <v>213</v>
      </c>
      <c r="AU1280" s="240" t="s">
        <v>84</v>
      </c>
      <c r="AY1280" s="17" t="s">
        <v>211</v>
      </c>
      <c r="BE1280" s="241">
        <f>IF(N1280="základní",J1280,0)</f>
        <v>0</v>
      </c>
      <c r="BF1280" s="241">
        <f>IF(N1280="snížená",J1280,0)</f>
        <v>0</v>
      </c>
      <c r="BG1280" s="241">
        <f>IF(N1280="zákl. přenesená",J1280,0)</f>
        <v>0</v>
      </c>
      <c r="BH1280" s="241">
        <f>IF(N1280="sníž. přenesená",J1280,0)</f>
        <v>0</v>
      </c>
      <c r="BI1280" s="241">
        <f>IF(N1280="nulová",J1280,0)</f>
        <v>0</v>
      </c>
      <c r="BJ1280" s="17" t="s">
        <v>82</v>
      </c>
      <c r="BK1280" s="241">
        <f>ROUND(I1280*H1280,2)</f>
        <v>0</v>
      </c>
      <c r="BL1280" s="17" t="s">
        <v>310</v>
      </c>
      <c r="BM1280" s="240" t="s">
        <v>1261</v>
      </c>
    </row>
    <row r="1281" spans="1:47" s="2" customFormat="1" ht="12">
      <c r="A1281" s="38"/>
      <c r="B1281" s="39"/>
      <c r="C1281" s="40"/>
      <c r="D1281" s="242" t="s">
        <v>219</v>
      </c>
      <c r="E1281" s="40"/>
      <c r="F1281" s="243" t="s">
        <v>1262</v>
      </c>
      <c r="G1281" s="40"/>
      <c r="H1281" s="40"/>
      <c r="I1281" s="244"/>
      <c r="J1281" s="40"/>
      <c r="K1281" s="40"/>
      <c r="L1281" s="44"/>
      <c r="M1281" s="245"/>
      <c r="N1281" s="246"/>
      <c r="O1281" s="91"/>
      <c r="P1281" s="91"/>
      <c r="Q1281" s="91"/>
      <c r="R1281" s="91"/>
      <c r="S1281" s="91"/>
      <c r="T1281" s="92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38"/>
      <c r="AT1281" s="17" t="s">
        <v>219</v>
      </c>
      <c r="AU1281" s="17" t="s">
        <v>84</v>
      </c>
    </row>
    <row r="1282" spans="1:51" s="13" customFormat="1" ht="12">
      <c r="A1282" s="13"/>
      <c r="B1282" s="247"/>
      <c r="C1282" s="248"/>
      <c r="D1282" s="249" t="s">
        <v>221</v>
      </c>
      <c r="E1282" s="250" t="s">
        <v>1</v>
      </c>
      <c r="F1282" s="251" t="s">
        <v>223</v>
      </c>
      <c r="G1282" s="248"/>
      <c r="H1282" s="250" t="s">
        <v>1</v>
      </c>
      <c r="I1282" s="252"/>
      <c r="J1282" s="248"/>
      <c r="K1282" s="248"/>
      <c r="L1282" s="253"/>
      <c r="M1282" s="254"/>
      <c r="N1282" s="255"/>
      <c r="O1282" s="255"/>
      <c r="P1282" s="255"/>
      <c r="Q1282" s="255"/>
      <c r="R1282" s="255"/>
      <c r="S1282" s="255"/>
      <c r="T1282" s="256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57" t="s">
        <v>221</v>
      </c>
      <c r="AU1282" s="257" t="s">
        <v>84</v>
      </c>
      <c r="AV1282" s="13" t="s">
        <v>82</v>
      </c>
      <c r="AW1282" s="13" t="s">
        <v>31</v>
      </c>
      <c r="AX1282" s="13" t="s">
        <v>74</v>
      </c>
      <c r="AY1282" s="257" t="s">
        <v>211</v>
      </c>
    </row>
    <row r="1283" spans="1:51" s="14" customFormat="1" ht="12">
      <c r="A1283" s="14"/>
      <c r="B1283" s="258"/>
      <c r="C1283" s="259"/>
      <c r="D1283" s="249" t="s">
        <v>221</v>
      </c>
      <c r="E1283" s="260" t="s">
        <v>1</v>
      </c>
      <c r="F1283" s="261" t="s">
        <v>1263</v>
      </c>
      <c r="G1283" s="259"/>
      <c r="H1283" s="262">
        <v>7.93</v>
      </c>
      <c r="I1283" s="263"/>
      <c r="J1283" s="259"/>
      <c r="K1283" s="259"/>
      <c r="L1283" s="264"/>
      <c r="M1283" s="265"/>
      <c r="N1283" s="266"/>
      <c r="O1283" s="266"/>
      <c r="P1283" s="266"/>
      <c r="Q1283" s="266"/>
      <c r="R1283" s="266"/>
      <c r="S1283" s="266"/>
      <c r="T1283" s="267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68" t="s">
        <v>221</v>
      </c>
      <c r="AU1283" s="268" t="s">
        <v>84</v>
      </c>
      <c r="AV1283" s="14" t="s">
        <v>84</v>
      </c>
      <c r="AW1283" s="14" t="s">
        <v>31</v>
      </c>
      <c r="AX1283" s="14" t="s">
        <v>74</v>
      </c>
      <c r="AY1283" s="268" t="s">
        <v>211</v>
      </c>
    </row>
    <row r="1284" spans="1:51" s="14" customFormat="1" ht="12">
      <c r="A1284" s="14"/>
      <c r="B1284" s="258"/>
      <c r="C1284" s="259"/>
      <c r="D1284" s="249" t="s">
        <v>221</v>
      </c>
      <c r="E1284" s="260" t="s">
        <v>1</v>
      </c>
      <c r="F1284" s="261" t="s">
        <v>1264</v>
      </c>
      <c r="G1284" s="259"/>
      <c r="H1284" s="262">
        <v>2</v>
      </c>
      <c r="I1284" s="263"/>
      <c r="J1284" s="259"/>
      <c r="K1284" s="259"/>
      <c r="L1284" s="264"/>
      <c r="M1284" s="265"/>
      <c r="N1284" s="266"/>
      <c r="O1284" s="266"/>
      <c r="P1284" s="266"/>
      <c r="Q1284" s="266"/>
      <c r="R1284" s="266"/>
      <c r="S1284" s="266"/>
      <c r="T1284" s="267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68" t="s">
        <v>221</v>
      </c>
      <c r="AU1284" s="268" t="s">
        <v>84</v>
      </c>
      <c r="AV1284" s="14" t="s">
        <v>84</v>
      </c>
      <c r="AW1284" s="14" t="s">
        <v>31</v>
      </c>
      <c r="AX1284" s="14" t="s">
        <v>74</v>
      </c>
      <c r="AY1284" s="268" t="s">
        <v>211</v>
      </c>
    </row>
    <row r="1285" spans="1:51" s="14" customFormat="1" ht="12">
      <c r="A1285" s="14"/>
      <c r="B1285" s="258"/>
      <c r="C1285" s="259"/>
      <c r="D1285" s="249" t="s">
        <v>221</v>
      </c>
      <c r="E1285" s="260" t="s">
        <v>1</v>
      </c>
      <c r="F1285" s="261" t="s">
        <v>1265</v>
      </c>
      <c r="G1285" s="259"/>
      <c r="H1285" s="262">
        <v>10.47</v>
      </c>
      <c r="I1285" s="263"/>
      <c r="J1285" s="259"/>
      <c r="K1285" s="259"/>
      <c r="L1285" s="264"/>
      <c r="M1285" s="265"/>
      <c r="N1285" s="266"/>
      <c r="O1285" s="266"/>
      <c r="P1285" s="266"/>
      <c r="Q1285" s="266"/>
      <c r="R1285" s="266"/>
      <c r="S1285" s="266"/>
      <c r="T1285" s="267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68" t="s">
        <v>221</v>
      </c>
      <c r="AU1285" s="268" t="s">
        <v>84</v>
      </c>
      <c r="AV1285" s="14" t="s">
        <v>84</v>
      </c>
      <c r="AW1285" s="14" t="s">
        <v>31</v>
      </c>
      <c r="AX1285" s="14" t="s">
        <v>74</v>
      </c>
      <c r="AY1285" s="268" t="s">
        <v>211</v>
      </c>
    </row>
    <row r="1286" spans="1:51" s="14" customFormat="1" ht="12">
      <c r="A1286" s="14"/>
      <c r="B1286" s="258"/>
      <c r="C1286" s="259"/>
      <c r="D1286" s="249" t="s">
        <v>221</v>
      </c>
      <c r="E1286" s="260" t="s">
        <v>1</v>
      </c>
      <c r="F1286" s="261" t="s">
        <v>1266</v>
      </c>
      <c r="G1286" s="259"/>
      <c r="H1286" s="262">
        <v>1.77</v>
      </c>
      <c r="I1286" s="263"/>
      <c r="J1286" s="259"/>
      <c r="K1286" s="259"/>
      <c r="L1286" s="264"/>
      <c r="M1286" s="265"/>
      <c r="N1286" s="266"/>
      <c r="O1286" s="266"/>
      <c r="P1286" s="266"/>
      <c r="Q1286" s="266"/>
      <c r="R1286" s="266"/>
      <c r="S1286" s="266"/>
      <c r="T1286" s="267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68" t="s">
        <v>221</v>
      </c>
      <c r="AU1286" s="268" t="s">
        <v>84</v>
      </c>
      <c r="AV1286" s="14" t="s">
        <v>84</v>
      </c>
      <c r="AW1286" s="14" t="s">
        <v>31</v>
      </c>
      <c r="AX1286" s="14" t="s">
        <v>74</v>
      </c>
      <c r="AY1286" s="268" t="s">
        <v>211</v>
      </c>
    </row>
    <row r="1287" spans="1:51" s="13" customFormat="1" ht="12">
      <c r="A1287" s="13"/>
      <c r="B1287" s="247"/>
      <c r="C1287" s="248"/>
      <c r="D1287" s="249" t="s">
        <v>221</v>
      </c>
      <c r="E1287" s="250" t="s">
        <v>1</v>
      </c>
      <c r="F1287" s="251" t="s">
        <v>331</v>
      </c>
      <c r="G1287" s="248"/>
      <c r="H1287" s="250" t="s">
        <v>1</v>
      </c>
      <c r="I1287" s="252"/>
      <c r="J1287" s="248"/>
      <c r="K1287" s="248"/>
      <c r="L1287" s="253"/>
      <c r="M1287" s="254"/>
      <c r="N1287" s="255"/>
      <c r="O1287" s="255"/>
      <c r="P1287" s="255"/>
      <c r="Q1287" s="255"/>
      <c r="R1287" s="255"/>
      <c r="S1287" s="255"/>
      <c r="T1287" s="256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57" t="s">
        <v>221</v>
      </c>
      <c r="AU1287" s="257" t="s">
        <v>84</v>
      </c>
      <c r="AV1287" s="13" t="s">
        <v>82</v>
      </c>
      <c r="AW1287" s="13" t="s">
        <v>31</v>
      </c>
      <c r="AX1287" s="13" t="s">
        <v>74</v>
      </c>
      <c r="AY1287" s="257" t="s">
        <v>211</v>
      </c>
    </row>
    <row r="1288" spans="1:51" s="14" customFormat="1" ht="12">
      <c r="A1288" s="14"/>
      <c r="B1288" s="258"/>
      <c r="C1288" s="259"/>
      <c r="D1288" s="249" t="s">
        <v>221</v>
      </c>
      <c r="E1288" s="260" t="s">
        <v>1</v>
      </c>
      <c r="F1288" s="261" t="s">
        <v>1267</v>
      </c>
      <c r="G1288" s="259"/>
      <c r="H1288" s="262">
        <v>22.9</v>
      </c>
      <c r="I1288" s="263"/>
      <c r="J1288" s="259"/>
      <c r="K1288" s="259"/>
      <c r="L1288" s="264"/>
      <c r="M1288" s="265"/>
      <c r="N1288" s="266"/>
      <c r="O1288" s="266"/>
      <c r="P1288" s="266"/>
      <c r="Q1288" s="266"/>
      <c r="R1288" s="266"/>
      <c r="S1288" s="266"/>
      <c r="T1288" s="267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68" t="s">
        <v>221</v>
      </c>
      <c r="AU1288" s="268" t="s">
        <v>84</v>
      </c>
      <c r="AV1288" s="14" t="s">
        <v>84</v>
      </c>
      <c r="AW1288" s="14" t="s">
        <v>31</v>
      </c>
      <c r="AX1288" s="14" t="s">
        <v>74</v>
      </c>
      <c r="AY1288" s="268" t="s">
        <v>211</v>
      </c>
    </row>
    <row r="1289" spans="1:51" s="14" customFormat="1" ht="12">
      <c r="A1289" s="14"/>
      <c r="B1289" s="258"/>
      <c r="C1289" s="259"/>
      <c r="D1289" s="249" t="s">
        <v>221</v>
      </c>
      <c r="E1289" s="260" t="s">
        <v>1</v>
      </c>
      <c r="F1289" s="261" t="s">
        <v>1268</v>
      </c>
      <c r="G1289" s="259"/>
      <c r="H1289" s="262">
        <v>19.25</v>
      </c>
      <c r="I1289" s="263"/>
      <c r="J1289" s="259"/>
      <c r="K1289" s="259"/>
      <c r="L1289" s="264"/>
      <c r="M1289" s="265"/>
      <c r="N1289" s="266"/>
      <c r="O1289" s="266"/>
      <c r="P1289" s="266"/>
      <c r="Q1289" s="266"/>
      <c r="R1289" s="266"/>
      <c r="S1289" s="266"/>
      <c r="T1289" s="267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68" t="s">
        <v>221</v>
      </c>
      <c r="AU1289" s="268" t="s">
        <v>84</v>
      </c>
      <c r="AV1289" s="14" t="s">
        <v>84</v>
      </c>
      <c r="AW1289" s="14" t="s">
        <v>31</v>
      </c>
      <c r="AX1289" s="14" t="s">
        <v>74</v>
      </c>
      <c r="AY1289" s="268" t="s">
        <v>211</v>
      </c>
    </row>
    <row r="1290" spans="1:51" s="13" customFormat="1" ht="12">
      <c r="A1290" s="13"/>
      <c r="B1290" s="247"/>
      <c r="C1290" s="248"/>
      <c r="D1290" s="249" t="s">
        <v>221</v>
      </c>
      <c r="E1290" s="250" t="s">
        <v>1</v>
      </c>
      <c r="F1290" s="251" t="s">
        <v>335</v>
      </c>
      <c r="G1290" s="248"/>
      <c r="H1290" s="250" t="s">
        <v>1</v>
      </c>
      <c r="I1290" s="252"/>
      <c r="J1290" s="248"/>
      <c r="K1290" s="248"/>
      <c r="L1290" s="253"/>
      <c r="M1290" s="254"/>
      <c r="N1290" s="255"/>
      <c r="O1290" s="255"/>
      <c r="P1290" s="255"/>
      <c r="Q1290" s="255"/>
      <c r="R1290" s="255"/>
      <c r="S1290" s="255"/>
      <c r="T1290" s="256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57" t="s">
        <v>221</v>
      </c>
      <c r="AU1290" s="257" t="s">
        <v>84</v>
      </c>
      <c r="AV1290" s="13" t="s">
        <v>82</v>
      </c>
      <c r="AW1290" s="13" t="s">
        <v>31</v>
      </c>
      <c r="AX1290" s="13" t="s">
        <v>74</v>
      </c>
      <c r="AY1290" s="257" t="s">
        <v>211</v>
      </c>
    </row>
    <row r="1291" spans="1:51" s="14" customFormat="1" ht="12">
      <c r="A1291" s="14"/>
      <c r="B1291" s="258"/>
      <c r="C1291" s="259"/>
      <c r="D1291" s="249" t="s">
        <v>221</v>
      </c>
      <c r="E1291" s="260" t="s">
        <v>1</v>
      </c>
      <c r="F1291" s="261" t="s">
        <v>1269</v>
      </c>
      <c r="G1291" s="259"/>
      <c r="H1291" s="262">
        <v>22.9</v>
      </c>
      <c r="I1291" s="263"/>
      <c r="J1291" s="259"/>
      <c r="K1291" s="259"/>
      <c r="L1291" s="264"/>
      <c r="M1291" s="265"/>
      <c r="N1291" s="266"/>
      <c r="O1291" s="266"/>
      <c r="P1291" s="266"/>
      <c r="Q1291" s="266"/>
      <c r="R1291" s="266"/>
      <c r="S1291" s="266"/>
      <c r="T1291" s="267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68" t="s">
        <v>221</v>
      </c>
      <c r="AU1291" s="268" t="s">
        <v>84</v>
      </c>
      <c r="AV1291" s="14" t="s">
        <v>84</v>
      </c>
      <c r="AW1291" s="14" t="s">
        <v>31</v>
      </c>
      <c r="AX1291" s="14" t="s">
        <v>74</v>
      </c>
      <c r="AY1291" s="268" t="s">
        <v>211</v>
      </c>
    </row>
    <row r="1292" spans="1:51" s="14" customFormat="1" ht="12">
      <c r="A1292" s="14"/>
      <c r="B1292" s="258"/>
      <c r="C1292" s="259"/>
      <c r="D1292" s="249" t="s">
        <v>221</v>
      </c>
      <c r="E1292" s="260" t="s">
        <v>1</v>
      </c>
      <c r="F1292" s="261" t="s">
        <v>1270</v>
      </c>
      <c r="G1292" s="259"/>
      <c r="H1292" s="262">
        <v>19.25</v>
      </c>
      <c r="I1292" s="263"/>
      <c r="J1292" s="259"/>
      <c r="K1292" s="259"/>
      <c r="L1292" s="264"/>
      <c r="M1292" s="265"/>
      <c r="N1292" s="266"/>
      <c r="O1292" s="266"/>
      <c r="P1292" s="266"/>
      <c r="Q1292" s="266"/>
      <c r="R1292" s="266"/>
      <c r="S1292" s="266"/>
      <c r="T1292" s="267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68" t="s">
        <v>221</v>
      </c>
      <c r="AU1292" s="268" t="s">
        <v>84</v>
      </c>
      <c r="AV1292" s="14" t="s">
        <v>84</v>
      </c>
      <c r="AW1292" s="14" t="s">
        <v>31</v>
      </c>
      <c r="AX1292" s="14" t="s">
        <v>74</v>
      </c>
      <c r="AY1292" s="268" t="s">
        <v>211</v>
      </c>
    </row>
    <row r="1293" spans="1:51" s="15" customFormat="1" ht="12">
      <c r="A1293" s="15"/>
      <c r="B1293" s="269"/>
      <c r="C1293" s="270"/>
      <c r="D1293" s="249" t="s">
        <v>221</v>
      </c>
      <c r="E1293" s="271" t="s">
        <v>1</v>
      </c>
      <c r="F1293" s="272" t="s">
        <v>225</v>
      </c>
      <c r="G1293" s="270"/>
      <c r="H1293" s="273">
        <v>106.47</v>
      </c>
      <c r="I1293" s="274"/>
      <c r="J1293" s="270"/>
      <c r="K1293" s="270"/>
      <c r="L1293" s="275"/>
      <c r="M1293" s="276"/>
      <c r="N1293" s="277"/>
      <c r="O1293" s="277"/>
      <c r="P1293" s="277"/>
      <c r="Q1293" s="277"/>
      <c r="R1293" s="277"/>
      <c r="S1293" s="277"/>
      <c r="T1293" s="278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T1293" s="279" t="s">
        <v>221</v>
      </c>
      <c r="AU1293" s="279" t="s">
        <v>84</v>
      </c>
      <c r="AV1293" s="15" t="s">
        <v>217</v>
      </c>
      <c r="AW1293" s="15" t="s">
        <v>31</v>
      </c>
      <c r="AX1293" s="15" t="s">
        <v>82</v>
      </c>
      <c r="AY1293" s="279" t="s">
        <v>211</v>
      </c>
    </row>
    <row r="1294" spans="1:65" s="2" customFormat="1" ht="24.15" customHeight="1">
      <c r="A1294" s="38"/>
      <c r="B1294" s="39"/>
      <c r="C1294" s="228" t="s">
        <v>1271</v>
      </c>
      <c r="D1294" s="228" t="s">
        <v>213</v>
      </c>
      <c r="E1294" s="229" t="s">
        <v>1272</v>
      </c>
      <c r="F1294" s="230" t="s">
        <v>1273</v>
      </c>
      <c r="G1294" s="231" t="s">
        <v>313</v>
      </c>
      <c r="H1294" s="232">
        <v>171.78</v>
      </c>
      <c r="I1294" s="233"/>
      <c r="J1294" s="234">
        <f>ROUND(I1294*H1294,2)</f>
        <v>0</v>
      </c>
      <c r="K1294" s="235"/>
      <c r="L1294" s="44"/>
      <c r="M1294" s="236" t="s">
        <v>1</v>
      </c>
      <c r="N1294" s="237" t="s">
        <v>39</v>
      </c>
      <c r="O1294" s="91"/>
      <c r="P1294" s="238">
        <f>O1294*H1294</f>
        <v>0</v>
      </c>
      <c r="Q1294" s="238">
        <v>0.00018</v>
      </c>
      <c r="R1294" s="238">
        <f>Q1294*H1294</f>
        <v>0.0309204</v>
      </c>
      <c r="S1294" s="238">
        <v>0</v>
      </c>
      <c r="T1294" s="239">
        <f>S1294*H1294</f>
        <v>0</v>
      </c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  <c r="AE1294" s="38"/>
      <c r="AR1294" s="240" t="s">
        <v>310</v>
      </c>
      <c r="AT1294" s="240" t="s">
        <v>213</v>
      </c>
      <c r="AU1294" s="240" t="s">
        <v>84</v>
      </c>
      <c r="AY1294" s="17" t="s">
        <v>211</v>
      </c>
      <c r="BE1294" s="241">
        <f>IF(N1294="základní",J1294,0)</f>
        <v>0</v>
      </c>
      <c r="BF1294" s="241">
        <f>IF(N1294="snížená",J1294,0)</f>
        <v>0</v>
      </c>
      <c r="BG1294" s="241">
        <f>IF(N1294="zákl. přenesená",J1294,0)</f>
        <v>0</v>
      </c>
      <c r="BH1294" s="241">
        <f>IF(N1294="sníž. přenesená",J1294,0)</f>
        <v>0</v>
      </c>
      <c r="BI1294" s="241">
        <f>IF(N1294="nulová",J1294,0)</f>
        <v>0</v>
      </c>
      <c r="BJ1294" s="17" t="s">
        <v>82</v>
      </c>
      <c r="BK1294" s="241">
        <f>ROUND(I1294*H1294,2)</f>
        <v>0</v>
      </c>
      <c r="BL1294" s="17" t="s">
        <v>310</v>
      </c>
      <c r="BM1294" s="240" t="s">
        <v>1274</v>
      </c>
    </row>
    <row r="1295" spans="1:47" s="2" customFormat="1" ht="12">
      <c r="A1295" s="38"/>
      <c r="B1295" s="39"/>
      <c r="C1295" s="40"/>
      <c r="D1295" s="242" t="s">
        <v>219</v>
      </c>
      <c r="E1295" s="40"/>
      <c r="F1295" s="243" t="s">
        <v>1275</v>
      </c>
      <c r="G1295" s="40"/>
      <c r="H1295" s="40"/>
      <c r="I1295" s="244"/>
      <c r="J1295" s="40"/>
      <c r="K1295" s="40"/>
      <c r="L1295" s="44"/>
      <c r="M1295" s="245"/>
      <c r="N1295" s="246"/>
      <c r="O1295" s="91"/>
      <c r="P1295" s="91"/>
      <c r="Q1295" s="91"/>
      <c r="R1295" s="91"/>
      <c r="S1295" s="91"/>
      <c r="T1295" s="92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  <c r="AE1295" s="38"/>
      <c r="AT1295" s="17" t="s">
        <v>219</v>
      </c>
      <c r="AU1295" s="17" t="s">
        <v>84</v>
      </c>
    </row>
    <row r="1296" spans="1:51" s="13" customFormat="1" ht="12">
      <c r="A1296" s="13"/>
      <c r="B1296" s="247"/>
      <c r="C1296" s="248"/>
      <c r="D1296" s="249" t="s">
        <v>221</v>
      </c>
      <c r="E1296" s="250" t="s">
        <v>1</v>
      </c>
      <c r="F1296" s="251" t="s">
        <v>223</v>
      </c>
      <c r="G1296" s="248"/>
      <c r="H1296" s="250" t="s">
        <v>1</v>
      </c>
      <c r="I1296" s="252"/>
      <c r="J1296" s="248"/>
      <c r="K1296" s="248"/>
      <c r="L1296" s="253"/>
      <c r="M1296" s="254"/>
      <c r="N1296" s="255"/>
      <c r="O1296" s="255"/>
      <c r="P1296" s="255"/>
      <c r="Q1296" s="255"/>
      <c r="R1296" s="255"/>
      <c r="S1296" s="255"/>
      <c r="T1296" s="256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57" t="s">
        <v>221</v>
      </c>
      <c r="AU1296" s="257" t="s">
        <v>84</v>
      </c>
      <c r="AV1296" s="13" t="s">
        <v>82</v>
      </c>
      <c r="AW1296" s="13" t="s">
        <v>31</v>
      </c>
      <c r="AX1296" s="13" t="s">
        <v>74</v>
      </c>
      <c r="AY1296" s="257" t="s">
        <v>211</v>
      </c>
    </row>
    <row r="1297" spans="1:51" s="14" customFormat="1" ht="12">
      <c r="A1297" s="14"/>
      <c r="B1297" s="258"/>
      <c r="C1297" s="259"/>
      <c r="D1297" s="249" t="s">
        <v>221</v>
      </c>
      <c r="E1297" s="260" t="s">
        <v>1</v>
      </c>
      <c r="F1297" s="261" t="s">
        <v>405</v>
      </c>
      <c r="G1297" s="259"/>
      <c r="H1297" s="262">
        <v>17.2</v>
      </c>
      <c r="I1297" s="263"/>
      <c r="J1297" s="259"/>
      <c r="K1297" s="259"/>
      <c r="L1297" s="264"/>
      <c r="M1297" s="265"/>
      <c r="N1297" s="266"/>
      <c r="O1297" s="266"/>
      <c r="P1297" s="266"/>
      <c r="Q1297" s="266"/>
      <c r="R1297" s="266"/>
      <c r="S1297" s="266"/>
      <c r="T1297" s="267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68" t="s">
        <v>221</v>
      </c>
      <c r="AU1297" s="268" t="s">
        <v>84</v>
      </c>
      <c r="AV1297" s="14" t="s">
        <v>84</v>
      </c>
      <c r="AW1297" s="14" t="s">
        <v>31</v>
      </c>
      <c r="AX1297" s="14" t="s">
        <v>74</v>
      </c>
      <c r="AY1297" s="268" t="s">
        <v>211</v>
      </c>
    </row>
    <row r="1298" spans="1:51" s="14" customFormat="1" ht="12">
      <c r="A1298" s="14"/>
      <c r="B1298" s="258"/>
      <c r="C1298" s="259"/>
      <c r="D1298" s="249" t="s">
        <v>221</v>
      </c>
      <c r="E1298" s="260" t="s">
        <v>1</v>
      </c>
      <c r="F1298" s="261" t="s">
        <v>406</v>
      </c>
      <c r="G1298" s="259"/>
      <c r="H1298" s="262">
        <v>7.97</v>
      </c>
      <c r="I1298" s="263"/>
      <c r="J1298" s="259"/>
      <c r="K1298" s="259"/>
      <c r="L1298" s="264"/>
      <c r="M1298" s="265"/>
      <c r="N1298" s="266"/>
      <c r="O1298" s="266"/>
      <c r="P1298" s="266"/>
      <c r="Q1298" s="266"/>
      <c r="R1298" s="266"/>
      <c r="S1298" s="266"/>
      <c r="T1298" s="267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68" t="s">
        <v>221</v>
      </c>
      <c r="AU1298" s="268" t="s">
        <v>84</v>
      </c>
      <c r="AV1298" s="14" t="s">
        <v>84</v>
      </c>
      <c r="AW1298" s="14" t="s">
        <v>31</v>
      </c>
      <c r="AX1298" s="14" t="s">
        <v>74</v>
      </c>
      <c r="AY1298" s="268" t="s">
        <v>211</v>
      </c>
    </row>
    <row r="1299" spans="1:51" s="14" customFormat="1" ht="12">
      <c r="A1299" s="14"/>
      <c r="B1299" s="258"/>
      <c r="C1299" s="259"/>
      <c r="D1299" s="249" t="s">
        <v>221</v>
      </c>
      <c r="E1299" s="260" t="s">
        <v>1</v>
      </c>
      <c r="F1299" s="261" t="s">
        <v>407</v>
      </c>
      <c r="G1299" s="259"/>
      <c r="H1299" s="262">
        <v>10.44</v>
      </c>
      <c r="I1299" s="263"/>
      <c r="J1299" s="259"/>
      <c r="K1299" s="259"/>
      <c r="L1299" s="264"/>
      <c r="M1299" s="265"/>
      <c r="N1299" s="266"/>
      <c r="O1299" s="266"/>
      <c r="P1299" s="266"/>
      <c r="Q1299" s="266"/>
      <c r="R1299" s="266"/>
      <c r="S1299" s="266"/>
      <c r="T1299" s="267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68" t="s">
        <v>221</v>
      </c>
      <c r="AU1299" s="268" t="s">
        <v>84</v>
      </c>
      <c r="AV1299" s="14" t="s">
        <v>84</v>
      </c>
      <c r="AW1299" s="14" t="s">
        <v>31</v>
      </c>
      <c r="AX1299" s="14" t="s">
        <v>74</v>
      </c>
      <c r="AY1299" s="268" t="s">
        <v>211</v>
      </c>
    </row>
    <row r="1300" spans="1:51" s="14" customFormat="1" ht="12">
      <c r="A1300" s="14"/>
      <c r="B1300" s="258"/>
      <c r="C1300" s="259"/>
      <c r="D1300" s="249" t="s">
        <v>221</v>
      </c>
      <c r="E1300" s="260" t="s">
        <v>1</v>
      </c>
      <c r="F1300" s="261" t="s">
        <v>408</v>
      </c>
      <c r="G1300" s="259"/>
      <c r="H1300" s="262">
        <v>7.93</v>
      </c>
      <c r="I1300" s="263"/>
      <c r="J1300" s="259"/>
      <c r="K1300" s="259"/>
      <c r="L1300" s="264"/>
      <c r="M1300" s="265"/>
      <c r="N1300" s="266"/>
      <c r="O1300" s="266"/>
      <c r="P1300" s="266"/>
      <c r="Q1300" s="266"/>
      <c r="R1300" s="266"/>
      <c r="S1300" s="266"/>
      <c r="T1300" s="267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68" t="s">
        <v>221</v>
      </c>
      <c r="AU1300" s="268" t="s">
        <v>84</v>
      </c>
      <c r="AV1300" s="14" t="s">
        <v>84</v>
      </c>
      <c r="AW1300" s="14" t="s">
        <v>31</v>
      </c>
      <c r="AX1300" s="14" t="s">
        <v>74</v>
      </c>
      <c r="AY1300" s="268" t="s">
        <v>211</v>
      </c>
    </row>
    <row r="1301" spans="1:51" s="14" customFormat="1" ht="12">
      <c r="A1301" s="14"/>
      <c r="B1301" s="258"/>
      <c r="C1301" s="259"/>
      <c r="D1301" s="249" t="s">
        <v>221</v>
      </c>
      <c r="E1301" s="260" t="s">
        <v>1</v>
      </c>
      <c r="F1301" s="261" t="s">
        <v>409</v>
      </c>
      <c r="G1301" s="259"/>
      <c r="H1301" s="262">
        <v>7.48</v>
      </c>
      <c r="I1301" s="263"/>
      <c r="J1301" s="259"/>
      <c r="K1301" s="259"/>
      <c r="L1301" s="264"/>
      <c r="M1301" s="265"/>
      <c r="N1301" s="266"/>
      <c r="O1301" s="266"/>
      <c r="P1301" s="266"/>
      <c r="Q1301" s="266"/>
      <c r="R1301" s="266"/>
      <c r="S1301" s="266"/>
      <c r="T1301" s="267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68" t="s">
        <v>221</v>
      </c>
      <c r="AU1301" s="268" t="s">
        <v>84</v>
      </c>
      <c r="AV1301" s="14" t="s">
        <v>84</v>
      </c>
      <c r="AW1301" s="14" t="s">
        <v>31</v>
      </c>
      <c r="AX1301" s="14" t="s">
        <v>74</v>
      </c>
      <c r="AY1301" s="268" t="s">
        <v>211</v>
      </c>
    </row>
    <row r="1302" spans="1:51" s="13" customFormat="1" ht="12">
      <c r="A1302" s="13"/>
      <c r="B1302" s="247"/>
      <c r="C1302" s="248"/>
      <c r="D1302" s="249" t="s">
        <v>221</v>
      </c>
      <c r="E1302" s="250" t="s">
        <v>1</v>
      </c>
      <c r="F1302" s="251" t="s">
        <v>331</v>
      </c>
      <c r="G1302" s="248"/>
      <c r="H1302" s="250" t="s">
        <v>1</v>
      </c>
      <c r="I1302" s="252"/>
      <c r="J1302" s="248"/>
      <c r="K1302" s="248"/>
      <c r="L1302" s="253"/>
      <c r="M1302" s="254"/>
      <c r="N1302" s="255"/>
      <c r="O1302" s="255"/>
      <c r="P1302" s="255"/>
      <c r="Q1302" s="255"/>
      <c r="R1302" s="255"/>
      <c r="S1302" s="255"/>
      <c r="T1302" s="256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57" t="s">
        <v>221</v>
      </c>
      <c r="AU1302" s="257" t="s">
        <v>84</v>
      </c>
      <c r="AV1302" s="13" t="s">
        <v>82</v>
      </c>
      <c r="AW1302" s="13" t="s">
        <v>31</v>
      </c>
      <c r="AX1302" s="13" t="s">
        <v>74</v>
      </c>
      <c r="AY1302" s="257" t="s">
        <v>211</v>
      </c>
    </row>
    <row r="1303" spans="1:51" s="13" customFormat="1" ht="12">
      <c r="A1303" s="13"/>
      <c r="B1303" s="247"/>
      <c r="C1303" s="248"/>
      <c r="D1303" s="249" t="s">
        <v>221</v>
      </c>
      <c r="E1303" s="250" t="s">
        <v>1</v>
      </c>
      <c r="F1303" s="251" t="s">
        <v>347</v>
      </c>
      <c r="G1303" s="248"/>
      <c r="H1303" s="250" t="s">
        <v>1</v>
      </c>
      <c r="I1303" s="252"/>
      <c r="J1303" s="248"/>
      <c r="K1303" s="248"/>
      <c r="L1303" s="253"/>
      <c r="M1303" s="254"/>
      <c r="N1303" s="255"/>
      <c r="O1303" s="255"/>
      <c r="P1303" s="255"/>
      <c r="Q1303" s="255"/>
      <c r="R1303" s="255"/>
      <c r="S1303" s="255"/>
      <c r="T1303" s="256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57" t="s">
        <v>221</v>
      </c>
      <c r="AU1303" s="257" t="s">
        <v>84</v>
      </c>
      <c r="AV1303" s="13" t="s">
        <v>82</v>
      </c>
      <c r="AW1303" s="13" t="s">
        <v>31</v>
      </c>
      <c r="AX1303" s="13" t="s">
        <v>74</v>
      </c>
      <c r="AY1303" s="257" t="s">
        <v>211</v>
      </c>
    </row>
    <row r="1304" spans="1:51" s="14" customFormat="1" ht="12">
      <c r="A1304" s="14"/>
      <c r="B1304" s="258"/>
      <c r="C1304" s="259"/>
      <c r="D1304" s="249" t="s">
        <v>221</v>
      </c>
      <c r="E1304" s="260" t="s">
        <v>1</v>
      </c>
      <c r="F1304" s="261" t="s">
        <v>410</v>
      </c>
      <c r="G1304" s="259"/>
      <c r="H1304" s="262">
        <v>4.3</v>
      </c>
      <c r="I1304" s="263"/>
      <c r="J1304" s="259"/>
      <c r="K1304" s="259"/>
      <c r="L1304" s="264"/>
      <c r="M1304" s="265"/>
      <c r="N1304" s="266"/>
      <c r="O1304" s="266"/>
      <c r="P1304" s="266"/>
      <c r="Q1304" s="266"/>
      <c r="R1304" s="266"/>
      <c r="S1304" s="266"/>
      <c r="T1304" s="267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68" t="s">
        <v>221</v>
      </c>
      <c r="AU1304" s="268" t="s">
        <v>84</v>
      </c>
      <c r="AV1304" s="14" t="s">
        <v>84</v>
      </c>
      <c r="AW1304" s="14" t="s">
        <v>31</v>
      </c>
      <c r="AX1304" s="14" t="s">
        <v>74</v>
      </c>
      <c r="AY1304" s="268" t="s">
        <v>211</v>
      </c>
    </row>
    <row r="1305" spans="1:51" s="14" customFormat="1" ht="12">
      <c r="A1305" s="14"/>
      <c r="B1305" s="258"/>
      <c r="C1305" s="259"/>
      <c r="D1305" s="249" t="s">
        <v>221</v>
      </c>
      <c r="E1305" s="260" t="s">
        <v>1</v>
      </c>
      <c r="F1305" s="261" t="s">
        <v>411</v>
      </c>
      <c r="G1305" s="259"/>
      <c r="H1305" s="262">
        <v>11.1</v>
      </c>
      <c r="I1305" s="263"/>
      <c r="J1305" s="259"/>
      <c r="K1305" s="259"/>
      <c r="L1305" s="264"/>
      <c r="M1305" s="265"/>
      <c r="N1305" s="266"/>
      <c r="O1305" s="266"/>
      <c r="P1305" s="266"/>
      <c r="Q1305" s="266"/>
      <c r="R1305" s="266"/>
      <c r="S1305" s="266"/>
      <c r="T1305" s="267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68" t="s">
        <v>221</v>
      </c>
      <c r="AU1305" s="268" t="s">
        <v>84</v>
      </c>
      <c r="AV1305" s="14" t="s">
        <v>84</v>
      </c>
      <c r="AW1305" s="14" t="s">
        <v>31</v>
      </c>
      <c r="AX1305" s="14" t="s">
        <v>74</v>
      </c>
      <c r="AY1305" s="268" t="s">
        <v>211</v>
      </c>
    </row>
    <row r="1306" spans="1:51" s="14" customFormat="1" ht="12">
      <c r="A1306" s="14"/>
      <c r="B1306" s="258"/>
      <c r="C1306" s="259"/>
      <c r="D1306" s="249" t="s">
        <v>221</v>
      </c>
      <c r="E1306" s="260" t="s">
        <v>1</v>
      </c>
      <c r="F1306" s="261" t="s">
        <v>412</v>
      </c>
      <c r="G1306" s="259"/>
      <c r="H1306" s="262">
        <v>7.56</v>
      </c>
      <c r="I1306" s="263"/>
      <c r="J1306" s="259"/>
      <c r="K1306" s="259"/>
      <c r="L1306" s="264"/>
      <c r="M1306" s="265"/>
      <c r="N1306" s="266"/>
      <c r="O1306" s="266"/>
      <c r="P1306" s="266"/>
      <c r="Q1306" s="266"/>
      <c r="R1306" s="266"/>
      <c r="S1306" s="266"/>
      <c r="T1306" s="267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68" t="s">
        <v>221</v>
      </c>
      <c r="AU1306" s="268" t="s">
        <v>84</v>
      </c>
      <c r="AV1306" s="14" t="s">
        <v>84</v>
      </c>
      <c r="AW1306" s="14" t="s">
        <v>31</v>
      </c>
      <c r="AX1306" s="14" t="s">
        <v>74</v>
      </c>
      <c r="AY1306" s="268" t="s">
        <v>211</v>
      </c>
    </row>
    <row r="1307" spans="1:51" s="14" customFormat="1" ht="12">
      <c r="A1307" s="14"/>
      <c r="B1307" s="258"/>
      <c r="C1307" s="259"/>
      <c r="D1307" s="249" t="s">
        <v>221</v>
      </c>
      <c r="E1307" s="260" t="s">
        <v>1</v>
      </c>
      <c r="F1307" s="261" t="s">
        <v>413</v>
      </c>
      <c r="G1307" s="259"/>
      <c r="H1307" s="262">
        <v>3.74</v>
      </c>
      <c r="I1307" s="263"/>
      <c r="J1307" s="259"/>
      <c r="K1307" s="259"/>
      <c r="L1307" s="264"/>
      <c r="M1307" s="265"/>
      <c r="N1307" s="266"/>
      <c r="O1307" s="266"/>
      <c r="P1307" s="266"/>
      <c r="Q1307" s="266"/>
      <c r="R1307" s="266"/>
      <c r="S1307" s="266"/>
      <c r="T1307" s="267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68" t="s">
        <v>221</v>
      </c>
      <c r="AU1307" s="268" t="s">
        <v>84</v>
      </c>
      <c r="AV1307" s="14" t="s">
        <v>84</v>
      </c>
      <c r="AW1307" s="14" t="s">
        <v>31</v>
      </c>
      <c r="AX1307" s="14" t="s">
        <v>74</v>
      </c>
      <c r="AY1307" s="268" t="s">
        <v>211</v>
      </c>
    </row>
    <row r="1308" spans="1:51" s="13" customFormat="1" ht="12">
      <c r="A1308" s="13"/>
      <c r="B1308" s="247"/>
      <c r="C1308" s="248"/>
      <c r="D1308" s="249" t="s">
        <v>221</v>
      </c>
      <c r="E1308" s="250" t="s">
        <v>1</v>
      </c>
      <c r="F1308" s="251" t="s">
        <v>352</v>
      </c>
      <c r="G1308" s="248"/>
      <c r="H1308" s="250" t="s">
        <v>1</v>
      </c>
      <c r="I1308" s="252"/>
      <c r="J1308" s="248"/>
      <c r="K1308" s="248"/>
      <c r="L1308" s="253"/>
      <c r="M1308" s="254"/>
      <c r="N1308" s="255"/>
      <c r="O1308" s="255"/>
      <c r="P1308" s="255"/>
      <c r="Q1308" s="255"/>
      <c r="R1308" s="255"/>
      <c r="S1308" s="255"/>
      <c r="T1308" s="256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57" t="s">
        <v>221</v>
      </c>
      <c r="AU1308" s="257" t="s">
        <v>84</v>
      </c>
      <c r="AV1308" s="13" t="s">
        <v>82</v>
      </c>
      <c r="AW1308" s="13" t="s">
        <v>31</v>
      </c>
      <c r="AX1308" s="13" t="s">
        <v>74</v>
      </c>
      <c r="AY1308" s="257" t="s">
        <v>211</v>
      </c>
    </row>
    <row r="1309" spans="1:51" s="14" customFormat="1" ht="12">
      <c r="A1309" s="14"/>
      <c r="B1309" s="258"/>
      <c r="C1309" s="259"/>
      <c r="D1309" s="249" t="s">
        <v>221</v>
      </c>
      <c r="E1309" s="260" t="s">
        <v>1</v>
      </c>
      <c r="F1309" s="261" t="s">
        <v>414</v>
      </c>
      <c r="G1309" s="259"/>
      <c r="H1309" s="262">
        <v>7.02</v>
      </c>
      <c r="I1309" s="263"/>
      <c r="J1309" s="259"/>
      <c r="K1309" s="259"/>
      <c r="L1309" s="264"/>
      <c r="M1309" s="265"/>
      <c r="N1309" s="266"/>
      <c r="O1309" s="266"/>
      <c r="P1309" s="266"/>
      <c r="Q1309" s="266"/>
      <c r="R1309" s="266"/>
      <c r="S1309" s="266"/>
      <c r="T1309" s="267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68" t="s">
        <v>221</v>
      </c>
      <c r="AU1309" s="268" t="s">
        <v>84</v>
      </c>
      <c r="AV1309" s="14" t="s">
        <v>84</v>
      </c>
      <c r="AW1309" s="14" t="s">
        <v>31</v>
      </c>
      <c r="AX1309" s="14" t="s">
        <v>74</v>
      </c>
      <c r="AY1309" s="268" t="s">
        <v>211</v>
      </c>
    </row>
    <row r="1310" spans="1:51" s="14" customFormat="1" ht="12">
      <c r="A1310" s="14"/>
      <c r="B1310" s="258"/>
      <c r="C1310" s="259"/>
      <c r="D1310" s="249" t="s">
        <v>221</v>
      </c>
      <c r="E1310" s="260" t="s">
        <v>1</v>
      </c>
      <c r="F1310" s="261" t="s">
        <v>415</v>
      </c>
      <c r="G1310" s="259"/>
      <c r="H1310" s="262">
        <v>4.88</v>
      </c>
      <c r="I1310" s="263"/>
      <c r="J1310" s="259"/>
      <c r="K1310" s="259"/>
      <c r="L1310" s="264"/>
      <c r="M1310" s="265"/>
      <c r="N1310" s="266"/>
      <c r="O1310" s="266"/>
      <c r="P1310" s="266"/>
      <c r="Q1310" s="266"/>
      <c r="R1310" s="266"/>
      <c r="S1310" s="266"/>
      <c r="T1310" s="267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68" t="s">
        <v>221</v>
      </c>
      <c r="AU1310" s="268" t="s">
        <v>84</v>
      </c>
      <c r="AV1310" s="14" t="s">
        <v>84</v>
      </c>
      <c r="AW1310" s="14" t="s">
        <v>31</v>
      </c>
      <c r="AX1310" s="14" t="s">
        <v>74</v>
      </c>
      <c r="AY1310" s="268" t="s">
        <v>211</v>
      </c>
    </row>
    <row r="1311" spans="1:51" s="14" customFormat="1" ht="12">
      <c r="A1311" s="14"/>
      <c r="B1311" s="258"/>
      <c r="C1311" s="259"/>
      <c r="D1311" s="249" t="s">
        <v>221</v>
      </c>
      <c r="E1311" s="260" t="s">
        <v>1</v>
      </c>
      <c r="F1311" s="261" t="s">
        <v>416</v>
      </c>
      <c r="G1311" s="259"/>
      <c r="H1311" s="262">
        <v>3.58</v>
      </c>
      <c r="I1311" s="263"/>
      <c r="J1311" s="259"/>
      <c r="K1311" s="259"/>
      <c r="L1311" s="264"/>
      <c r="M1311" s="265"/>
      <c r="N1311" s="266"/>
      <c r="O1311" s="266"/>
      <c r="P1311" s="266"/>
      <c r="Q1311" s="266"/>
      <c r="R1311" s="266"/>
      <c r="S1311" s="266"/>
      <c r="T1311" s="267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68" t="s">
        <v>221</v>
      </c>
      <c r="AU1311" s="268" t="s">
        <v>84</v>
      </c>
      <c r="AV1311" s="14" t="s">
        <v>84</v>
      </c>
      <c r="AW1311" s="14" t="s">
        <v>31</v>
      </c>
      <c r="AX1311" s="14" t="s">
        <v>74</v>
      </c>
      <c r="AY1311" s="268" t="s">
        <v>211</v>
      </c>
    </row>
    <row r="1312" spans="1:51" s="14" customFormat="1" ht="12">
      <c r="A1312" s="14"/>
      <c r="B1312" s="258"/>
      <c r="C1312" s="259"/>
      <c r="D1312" s="249" t="s">
        <v>221</v>
      </c>
      <c r="E1312" s="260" t="s">
        <v>1</v>
      </c>
      <c r="F1312" s="261" t="s">
        <v>416</v>
      </c>
      <c r="G1312" s="259"/>
      <c r="H1312" s="262">
        <v>3.58</v>
      </c>
      <c r="I1312" s="263"/>
      <c r="J1312" s="259"/>
      <c r="K1312" s="259"/>
      <c r="L1312" s="264"/>
      <c r="M1312" s="265"/>
      <c r="N1312" s="266"/>
      <c r="O1312" s="266"/>
      <c r="P1312" s="266"/>
      <c r="Q1312" s="266"/>
      <c r="R1312" s="266"/>
      <c r="S1312" s="266"/>
      <c r="T1312" s="267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68" t="s">
        <v>221</v>
      </c>
      <c r="AU1312" s="268" t="s">
        <v>84</v>
      </c>
      <c r="AV1312" s="14" t="s">
        <v>84</v>
      </c>
      <c r="AW1312" s="14" t="s">
        <v>31</v>
      </c>
      <c r="AX1312" s="14" t="s">
        <v>74</v>
      </c>
      <c r="AY1312" s="268" t="s">
        <v>211</v>
      </c>
    </row>
    <row r="1313" spans="1:51" s="14" customFormat="1" ht="12">
      <c r="A1313" s="14"/>
      <c r="B1313" s="258"/>
      <c r="C1313" s="259"/>
      <c r="D1313" s="249" t="s">
        <v>221</v>
      </c>
      <c r="E1313" s="260" t="s">
        <v>1</v>
      </c>
      <c r="F1313" s="261" t="s">
        <v>417</v>
      </c>
      <c r="G1313" s="259"/>
      <c r="H1313" s="262">
        <v>6.3</v>
      </c>
      <c r="I1313" s="263"/>
      <c r="J1313" s="259"/>
      <c r="K1313" s="259"/>
      <c r="L1313" s="264"/>
      <c r="M1313" s="265"/>
      <c r="N1313" s="266"/>
      <c r="O1313" s="266"/>
      <c r="P1313" s="266"/>
      <c r="Q1313" s="266"/>
      <c r="R1313" s="266"/>
      <c r="S1313" s="266"/>
      <c r="T1313" s="267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68" t="s">
        <v>221</v>
      </c>
      <c r="AU1313" s="268" t="s">
        <v>84</v>
      </c>
      <c r="AV1313" s="14" t="s">
        <v>84</v>
      </c>
      <c r="AW1313" s="14" t="s">
        <v>31</v>
      </c>
      <c r="AX1313" s="14" t="s">
        <v>74</v>
      </c>
      <c r="AY1313" s="268" t="s">
        <v>211</v>
      </c>
    </row>
    <row r="1314" spans="1:51" s="14" customFormat="1" ht="12">
      <c r="A1314" s="14"/>
      <c r="B1314" s="258"/>
      <c r="C1314" s="259"/>
      <c r="D1314" s="249" t="s">
        <v>221</v>
      </c>
      <c r="E1314" s="260" t="s">
        <v>1</v>
      </c>
      <c r="F1314" s="261" t="s">
        <v>418</v>
      </c>
      <c r="G1314" s="259"/>
      <c r="H1314" s="262">
        <v>4</v>
      </c>
      <c r="I1314" s="263"/>
      <c r="J1314" s="259"/>
      <c r="K1314" s="259"/>
      <c r="L1314" s="264"/>
      <c r="M1314" s="265"/>
      <c r="N1314" s="266"/>
      <c r="O1314" s="266"/>
      <c r="P1314" s="266"/>
      <c r="Q1314" s="266"/>
      <c r="R1314" s="266"/>
      <c r="S1314" s="266"/>
      <c r="T1314" s="267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68" t="s">
        <v>221</v>
      </c>
      <c r="AU1314" s="268" t="s">
        <v>84</v>
      </c>
      <c r="AV1314" s="14" t="s">
        <v>84</v>
      </c>
      <c r="AW1314" s="14" t="s">
        <v>31</v>
      </c>
      <c r="AX1314" s="14" t="s">
        <v>74</v>
      </c>
      <c r="AY1314" s="268" t="s">
        <v>211</v>
      </c>
    </row>
    <row r="1315" spans="1:51" s="14" customFormat="1" ht="12">
      <c r="A1315" s="14"/>
      <c r="B1315" s="258"/>
      <c r="C1315" s="259"/>
      <c r="D1315" s="249" t="s">
        <v>221</v>
      </c>
      <c r="E1315" s="260" t="s">
        <v>1</v>
      </c>
      <c r="F1315" s="261" t="s">
        <v>419</v>
      </c>
      <c r="G1315" s="259"/>
      <c r="H1315" s="262">
        <v>4.32</v>
      </c>
      <c r="I1315" s="263"/>
      <c r="J1315" s="259"/>
      <c r="K1315" s="259"/>
      <c r="L1315" s="264"/>
      <c r="M1315" s="265"/>
      <c r="N1315" s="266"/>
      <c r="O1315" s="266"/>
      <c r="P1315" s="266"/>
      <c r="Q1315" s="266"/>
      <c r="R1315" s="266"/>
      <c r="S1315" s="266"/>
      <c r="T1315" s="267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68" t="s">
        <v>221</v>
      </c>
      <c r="AU1315" s="268" t="s">
        <v>84</v>
      </c>
      <c r="AV1315" s="14" t="s">
        <v>84</v>
      </c>
      <c r="AW1315" s="14" t="s">
        <v>31</v>
      </c>
      <c r="AX1315" s="14" t="s">
        <v>74</v>
      </c>
      <c r="AY1315" s="268" t="s">
        <v>211</v>
      </c>
    </row>
    <row r="1316" spans="1:51" s="13" customFormat="1" ht="12">
      <c r="A1316" s="13"/>
      <c r="B1316" s="247"/>
      <c r="C1316" s="248"/>
      <c r="D1316" s="249" t="s">
        <v>221</v>
      </c>
      <c r="E1316" s="250" t="s">
        <v>1</v>
      </c>
      <c r="F1316" s="251" t="s">
        <v>335</v>
      </c>
      <c r="G1316" s="248"/>
      <c r="H1316" s="250" t="s">
        <v>1</v>
      </c>
      <c r="I1316" s="252"/>
      <c r="J1316" s="248"/>
      <c r="K1316" s="248"/>
      <c r="L1316" s="253"/>
      <c r="M1316" s="254"/>
      <c r="N1316" s="255"/>
      <c r="O1316" s="255"/>
      <c r="P1316" s="255"/>
      <c r="Q1316" s="255"/>
      <c r="R1316" s="255"/>
      <c r="S1316" s="255"/>
      <c r="T1316" s="256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57" t="s">
        <v>221</v>
      </c>
      <c r="AU1316" s="257" t="s">
        <v>84</v>
      </c>
      <c r="AV1316" s="13" t="s">
        <v>82</v>
      </c>
      <c r="AW1316" s="13" t="s">
        <v>31</v>
      </c>
      <c r="AX1316" s="13" t="s">
        <v>74</v>
      </c>
      <c r="AY1316" s="257" t="s">
        <v>211</v>
      </c>
    </row>
    <row r="1317" spans="1:51" s="13" customFormat="1" ht="12">
      <c r="A1317" s="13"/>
      <c r="B1317" s="247"/>
      <c r="C1317" s="248"/>
      <c r="D1317" s="249" t="s">
        <v>221</v>
      </c>
      <c r="E1317" s="250" t="s">
        <v>1</v>
      </c>
      <c r="F1317" s="251" t="s">
        <v>359</v>
      </c>
      <c r="G1317" s="248"/>
      <c r="H1317" s="250" t="s">
        <v>1</v>
      </c>
      <c r="I1317" s="252"/>
      <c r="J1317" s="248"/>
      <c r="K1317" s="248"/>
      <c r="L1317" s="253"/>
      <c r="M1317" s="254"/>
      <c r="N1317" s="255"/>
      <c r="O1317" s="255"/>
      <c r="P1317" s="255"/>
      <c r="Q1317" s="255"/>
      <c r="R1317" s="255"/>
      <c r="S1317" s="255"/>
      <c r="T1317" s="256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57" t="s">
        <v>221</v>
      </c>
      <c r="AU1317" s="257" t="s">
        <v>84</v>
      </c>
      <c r="AV1317" s="13" t="s">
        <v>82</v>
      </c>
      <c r="AW1317" s="13" t="s">
        <v>31</v>
      </c>
      <c r="AX1317" s="13" t="s">
        <v>74</v>
      </c>
      <c r="AY1317" s="257" t="s">
        <v>211</v>
      </c>
    </row>
    <row r="1318" spans="1:51" s="14" customFormat="1" ht="12">
      <c r="A1318" s="14"/>
      <c r="B1318" s="258"/>
      <c r="C1318" s="259"/>
      <c r="D1318" s="249" t="s">
        <v>221</v>
      </c>
      <c r="E1318" s="260" t="s">
        <v>1</v>
      </c>
      <c r="F1318" s="261" t="s">
        <v>410</v>
      </c>
      <c r="G1318" s="259"/>
      <c r="H1318" s="262">
        <v>4.3</v>
      </c>
      <c r="I1318" s="263"/>
      <c r="J1318" s="259"/>
      <c r="K1318" s="259"/>
      <c r="L1318" s="264"/>
      <c r="M1318" s="265"/>
      <c r="N1318" s="266"/>
      <c r="O1318" s="266"/>
      <c r="P1318" s="266"/>
      <c r="Q1318" s="266"/>
      <c r="R1318" s="266"/>
      <c r="S1318" s="266"/>
      <c r="T1318" s="267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68" t="s">
        <v>221</v>
      </c>
      <c r="AU1318" s="268" t="s">
        <v>84</v>
      </c>
      <c r="AV1318" s="14" t="s">
        <v>84</v>
      </c>
      <c r="AW1318" s="14" t="s">
        <v>31</v>
      </c>
      <c r="AX1318" s="14" t="s">
        <v>74</v>
      </c>
      <c r="AY1318" s="268" t="s">
        <v>211</v>
      </c>
    </row>
    <row r="1319" spans="1:51" s="14" customFormat="1" ht="12">
      <c r="A1319" s="14"/>
      <c r="B1319" s="258"/>
      <c r="C1319" s="259"/>
      <c r="D1319" s="249" t="s">
        <v>221</v>
      </c>
      <c r="E1319" s="260" t="s">
        <v>1</v>
      </c>
      <c r="F1319" s="261" t="s">
        <v>411</v>
      </c>
      <c r="G1319" s="259"/>
      <c r="H1319" s="262">
        <v>11.1</v>
      </c>
      <c r="I1319" s="263"/>
      <c r="J1319" s="259"/>
      <c r="K1319" s="259"/>
      <c r="L1319" s="264"/>
      <c r="M1319" s="265"/>
      <c r="N1319" s="266"/>
      <c r="O1319" s="266"/>
      <c r="P1319" s="266"/>
      <c r="Q1319" s="266"/>
      <c r="R1319" s="266"/>
      <c r="S1319" s="266"/>
      <c r="T1319" s="267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68" t="s">
        <v>221</v>
      </c>
      <c r="AU1319" s="268" t="s">
        <v>84</v>
      </c>
      <c r="AV1319" s="14" t="s">
        <v>84</v>
      </c>
      <c r="AW1319" s="14" t="s">
        <v>31</v>
      </c>
      <c r="AX1319" s="14" t="s">
        <v>74</v>
      </c>
      <c r="AY1319" s="268" t="s">
        <v>211</v>
      </c>
    </row>
    <row r="1320" spans="1:51" s="14" customFormat="1" ht="12">
      <c r="A1320" s="14"/>
      <c r="B1320" s="258"/>
      <c r="C1320" s="259"/>
      <c r="D1320" s="249" t="s">
        <v>221</v>
      </c>
      <c r="E1320" s="260" t="s">
        <v>1</v>
      </c>
      <c r="F1320" s="261" t="s">
        <v>412</v>
      </c>
      <c r="G1320" s="259"/>
      <c r="H1320" s="262">
        <v>7.56</v>
      </c>
      <c r="I1320" s="263"/>
      <c r="J1320" s="259"/>
      <c r="K1320" s="259"/>
      <c r="L1320" s="264"/>
      <c r="M1320" s="265"/>
      <c r="N1320" s="266"/>
      <c r="O1320" s="266"/>
      <c r="P1320" s="266"/>
      <c r="Q1320" s="266"/>
      <c r="R1320" s="266"/>
      <c r="S1320" s="266"/>
      <c r="T1320" s="267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68" t="s">
        <v>221</v>
      </c>
      <c r="AU1320" s="268" t="s">
        <v>84</v>
      </c>
      <c r="AV1320" s="14" t="s">
        <v>84</v>
      </c>
      <c r="AW1320" s="14" t="s">
        <v>31</v>
      </c>
      <c r="AX1320" s="14" t="s">
        <v>74</v>
      </c>
      <c r="AY1320" s="268" t="s">
        <v>211</v>
      </c>
    </row>
    <row r="1321" spans="1:51" s="14" customFormat="1" ht="12">
      <c r="A1321" s="14"/>
      <c r="B1321" s="258"/>
      <c r="C1321" s="259"/>
      <c r="D1321" s="249" t="s">
        <v>221</v>
      </c>
      <c r="E1321" s="260" t="s">
        <v>1</v>
      </c>
      <c r="F1321" s="261" t="s">
        <v>413</v>
      </c>
      <c r="G1321" s="259"/>
      <c r="H1321" s="262">
        <v>3.74</v>
      </c>
      <c r="I1321" s="263"/>
      <c r="J1321" s="259"/>
      <c r="K1321" s="259"/>
      <c r="L1321" s="264"/>
      <c r="M1321" s="265"/>
      <c r="N1321" s="266"/>
      <c r="O1321" s="266"/>
      <c r="P1321" s="266"/>
      <c r="Q1321" s="266"/>
      <c r="R1321" s="266"/>
      <c r="S1321" s="266"/>
      <c r="T1321" s="267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68" t="s">
        <v>221</v>
      </c>
      <c r="AU1321" s="268" t="s">
        <v>84</v>
      </c>
      <c r="AV1321" s="14" t="s">
        <v>84</v>
      </c>
      <c r="AW1321" s="14" t="s">
        <v>31</v>
      </c>
      <c r="AX1321" s="14" t="s">
        <v>74</v>
      </c>
      <c r="AY1321" s="268" t="s">
        <v>211</v>
      </c>
    </row>
    <row r="1322" spans="1:51" s="13" customFormat="1" ht="12">
      <c r="A1322" s="13"/>
      <c r="B1322" s="247"/>
      <c r="C1322" s="248"/>
      <c r="D1322" s="249" t="s">
        <v>221</v>
      </c>
      <c r="E1322" s="250" t="s">
        <v>1</v>
      </c>
      <c r="F1322" s="251" t="s">
        <v>360</v>
      </c>
      <c r="G1322" s="248"/>
      <c r="H1322" s="250" t="s">
        <v>1</v>
      </c>
      <c r="I1322" s="252"/>
      <c r="J1322" s="248"/>
      <c r="K1322" s="248"/>
      <c r="L1322" s="253"/>
      <c r="M1322" s="254"/>
      <c r="N1322" s="255"/>
      <c r="O1322" s="255"/>
      <c r="P1322" s="255"/>
      <c r="Q1322" s="255"/>
      <c r="R1322" s="255"/>
      <c r="S1322" s="255"/>
      <c r="T1322" s="256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57" t="s">
        <v>221</v>
      </c>
      <c r="AU1322" s="257" t="s">
        <v>84</v>
      </c>
      <c r="AV1322" s="13" t="s">
        <v>82</v>
      </c>
      <c r="AW1322" s="13" t="s">
        <v>31</v>
      </c>
      <c r="AX1322" s="13" t="s">
        <v>74</v>
      </c>
      <c r="AY1322" s="257" t="s">
        <v>211</v>
      </c>
    </row>
    <row r="1323" spans="1:51" s="14" customFormat="1" ht="12">
      <c r="A1323" s="14"/>
      <c r="B1323" s="258"/>
      <c r="C1323" s="259"/>
      <c r="D1323" s="249" t="s">
        <v>221</v>
      </c>
      <c r="E1323" s="260" t="s">
        <v>1</v>
      </c>
      <c r="F1323" s="261" t="s">
        <v>414</v>
      </c>
      <c r="G1323" s="259"/>
      <c r="H1323" s="262">
        <v>7.02</v>
      </c>
      <c r="I1323" s="263"/>
      <c r="J1323" s="259"/>
      <c r="K1323" s="259"/>
      <c r="L1323" s="264"/>
      <c r="M1323" s="265"/>
      <c r="N1323" s="266"/>
      <c r="O1323" s="266"/>
      <c r="P1323" s="266"/>
      <c r="Q1323" s="266"/>
      <c r="R1323" s="266"/>
      <c r="S1323" s="266"/>
      <c r="T1323" s="267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68" t="s">
        <v>221</v>
      </c>
      <c r="AU1323" s="268" t="s">
        <v>84</v>
      </c>
      <c r="AV1323" s="14" t="s">
        <v>84</v>
      </c>
      <c r="AW1323" s="14" t="s">
        <v>31</v>
      </c>
      <c r="AX1323" s="14" t="s">
        <v>74</v>
      </c>
      <c r="AY1323" s="268" t="s">
        <v>211</v>
      </c>
    </row>
    <row r="1324" spans="1:51" s="14" customFormat="1" ht="12">
      <c r="A1324" s="14"/>
      <c r="B1324" s="258"/>
      <c r="C1324" s="259"/>
      <c r="D1324" s="249" t="s">
        <v>221</v>
      </c>
      <c r="E1324" s="260" t="s">
        <v>1</v>
      </c>
      <c r="F1324" s="261" t="s">
        <v>415</v>
      </c>
      <c r="G1324" s="259"/>
      <c r="H1324" s="262">
        <v>4.88</v>
      </c>
      <c r="I1324" s="263"/>
      <c r="J1324" s="259"/>
      <c r="K1324" s="259"/>
      <c r="L1324" s="264"/>
      <c r="M1324" s="265"/>
      <c r="N1324" s="266"/>
      <c r="O1324" s="266"/>
      <c r="P1324" s="266"/>
      <c r="Q1324" s="266"/>
      <c r="R1324" s="266"/>
      <c r="S1324" s="266"/>
      <c r="T1324" s="267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68" t="s">
        <v>221</v>
      </c>
      <c r="AU1324" s="268" t="s">
        <v>84</v>
      </c>
      <c r="AV1324" s="14" t="s">
        <v>84</v>
      </c>
      <c r="AW1324" s="14" t="s">
        <v>31</v>
      </c>
      <c r="AX1324" s="14" t="s">
        <v>74</v>
      </c>
      <c r="AY1324" s="268" t="s">
        <v>211</v>
      </c>
    </row>
    <row r="1325" spans="1:51" s="14" customFormat="1" ht="12">
      <c r="A1325" s="14"/>
      <c r="B1325" s="258"/>
      <c r="C1325" s="259"/>
      <c r="D1325" s="249" t="s">
        <v>221</v>
      </c>
      <c r="E1325" s="260" t="s">
        <v>1</v>
      </c>
      <c r="F1325" s="261" t="s">
        <v>416</v>
      </c>
      <c r="G1325" s="259"/>
      <c r="H1325" s="262">
        <v>3.58</v>
      </c>
      <c r="I1325" s="263"/>
      <c r="J1325" s="259"/>
      <c r="K1325" s="259"/>
      <c r="L1325" s="264"/>
      <c r="M1325" s="265"/>
      <c r="N1325" s="266"/>
      <c r="O1325" s="266"/>
      <c r="P1325" s="266"/>
      <c r="Q1325" s="266"/>
      <c r="R1325" s="266"/>
      <c r="S1325" s="266"/>
      <c r="T1325" s="267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68" t="s">
        <v>221</v>
      </c>
      <c r="AU1325" s="268" t="s">
        <v>84</v>
      </c>
      <c r="AV1325" s="14" t="s">
        <v>84</v>
      </c>
      <c r="AW1325" s="14" t="s">
        <v>31</v>
      </c>
      <c r="AX1325" s="14" t="s">
        <v>74</v>
      </c>
      <c r="AY1325" s="268" t="s">
        <v>211</v>
      </c>
    </row>
    <row r="1326" spans="1:51" s="14" customFormat="1" ht="12">
      <c r="A1326" s="14"/>
      <c r="B1326" s="258"/>
      <c r="C1326" s="259"/>
      <c r="D1326" s="249" t="s">
        <v>221</v>
      </c>
      <c r="E1326" s="260" t="s">
        <v>1</v>
      </c>
      <c r="F1326" s="261" t="s">
        <v>416</v>
      </c>
      <c r="G1326" s="259"/>
      <c r="H1326" s="262">
        <v>3.58</v>
      </c>
      <c r="I1326" s="263"/>
      <c r="J1326" s="259"/>
      <c r="K1326" s="259"/>
      <c r="L1326" s="264"/>
      <c r="M1326" s="265"/>
      <c r="N1326" s="266"/>
      <c r="O1326" s="266"/>
      <c r="P1326" s="266"/>
      <c r="Q1326" s="266"/>
      <c r="R1326" s="266"/>
      <c r="S1326" s="266"/>
      <c r="T1326" s="267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68" t="s">
        <v>221</v>
      </c>
      <c r="AU1326" s="268" t="s">
        <v>84</v>
      </c>
      <c r="AV1326" s="14" t="s">
        <v>84</v>
      </c>
      <c r="AW1326" s="14" t="s">
        <v>31</v>
      </c>
      <c r="AX1326" s="14" t="s">
        <v>74</v>
      </c>
      <c r="AY1326" s="268" t="s">
        <v>211</v>
      </c>
    </row>
    <row r="1327" spans="1:51" s="14" customFormat="1" ht="12">
      <c r="A1327" s="14"/>
      <c r="B1327" s="258"/>
      <c r="C1327" s="259"/>
      <c r="D1327" s="249" t="s">
        <v>221</v>
      </c>
      <c r="E1327" s="260" t="s">
        <v>1</v>
      </c>
      <c r="F1327" s="261" t="s">
        <v>417</v>
      </c>
      <c r="G1327" s="259"/>
      <c r="H1327" s="262">
        <v>6.3</v>
      </c>
      <c r="I1327" s="263"/>
      <c r="J1327" s="259"/>
      <c r="K1327" s="259"/>
      <c r="L1327" s="264"/>
      <c r="M1327" s="265"/>
      <c r="N1327" s="266"/>
      <c r="O1327" s="266"/>
      <c r="P1327" s="266"/>
      <c r="Q1327" s="266"/>
      <c r="R1327" s="266"/>
      <c r="S1327" s="266"/>
      <c r="T1327" s="267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68" t="s">
        <v>221</v>
      </c>
      <c r="AU1327" s="268" t="s">
        <v>84</v>
      </c>
      <c r="AV1327" s="14" t="s">
        <v>84</v>
      </c>
      <c r="AW1327" s="14" t="s">
        <v>31</v>
      </c>
      <c r="AX1327" s="14" t="s">
        <v>74</v>
      </c>
      <c r="AY1327" s="268" t="s">
        <v>211</v>
      </c>
    </row>
    <row r="1328" spans="1:51" s="14" customFormat="1" ht="12">
      <c r="A1328" s="14"/>
      <c r="B1328" s="258"/>
      <c r="C1328" s="259"/>
      <c r="D1328" s="249" t="s">
        <v>221</v>
      </c>
      <c r="E1328" s="260" t="s">
        <v>1</v>
      </c>
      <c r="F1328" s="261" t="s">
        <v>418</v>
      </c>
      <c r="G1328" s="259"/>
      <c r="H1328" s="262">
        <v>4</v>
      </c>
      <c r="I1328" s="263"/>
      <c r="J1328" s="259"/>
      <c r="K1328" s="259"/>
      <c r="L1328" s="264"/>
      <c r="M1328" s="265"/>
      <c r="N1328" s="266"/>
      <c r="O1328" s="266"/>
      <c r="P1328" s="266"/>
      <c r="Q1328" s="266"/>
      <c r="R1328" s="266"/>
      <c r="S1328" s="266"/>
      <c r="T1328" s="267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68" t="s">
        <v>221</v>
      </c>
      <c r="AU1328" s="268" t="s">
        <v>84</v>
      </c>
      <c r="AV1328" s="14" t="s">
        <v>84</v>
      </c>
      <c r="AW1328" s="14" t="s">
        <v>31</v>
      </c>
      <c r="AX1328" s="14" t="s">
        <v>74</v>
      </c>
      <c r="AY1328" s="268" t="s">
        <v>211</v>
      </c>
    </row>
    <row r="1329" spans="1:51" s="14" customFormat="1" ht="12">
      <c r="A1329" s="14"/>
      <c r="B1329" s="258"/>
      <c r="C1329" s="259"/>
      <c r="D1329" s="249" t="s">
        <v>221</v>
      </c>
      <c r="E1329" s="260" t="s">
        <v>1</v>
      </c>
      <c r="F1329" s="261" t="s">
        <v>419</v>
      </c>
      <c r="G1329" s="259"/>
      <c r="H1329" s="262">
        <v>4.32</v>
      </c>
      <c r="I1329" s="263"/>
      <c r="J1329" s="259"/>
      <c r="K1329" s="259"/>
      <c r="L1329" s="264"/>
      <c r="M1329" s="265"/>
      <c r="N1329" s="266"/>
      <c r="O1329" s="266"/>
      <c r="P1329" s="266"/>
      <c r="Q1329" s="266"/>
      <c r="R1329" s="266"/>
      <c r="S1329" s="266"/>
      <c r="T1329" s="267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68" t="s">
        <v>221</v>
      </c>
      <c r="AU1329" s="268" t="s">
        <v>84</v>
      </c>
      <c r="AV1329" s="14" t="s">
        <v>84</v>
      </c>
      <c r="AW1329" s="14" t="s">
        <v>31</v>
      </c>
      <c r="AX1329" s="14" t="s">
        <v>74</v>
      </c>
      <c r="AY1329" s="268" t="s">
        <v>211</v>
      </c>
    </row>
    <row r="1330" spans="1:51" s="15" customFormat="1" ht="12">
      <c r="A1330" s="15"/>
      <c r="B1330" s="269"/>
      <c r="C1330" s="270"/>
      <c r="D1330" s="249" t="s">
        <v>221</v>
      </c>
      <c r="E1330" s="271" t="s">
        <v>1</v>
      </c>
      <c r="F1330" s="272" t="s">
        <v>225</v>
      </c>
      <c r="G1330" s="270"/>
      <c r="H1330" s="273">
        <v>171.78</v>
      </c>
      <c r="I1330" s="274"/>
      <c r="J1330" s="270"/>
      <c r="K1330" s="270"/>
      <c r="L1330" s="275"/>
      <c r="M1330" s="276"/>
      <c r="N1330" s="277"/>
      <c r="O1330" s="277"/>
      <c r="P1330" s="277"/>
      <c r="Q1330" s="277"/>
      <c r="R1330" s="277"/>
      <c r="S1330" s="277"/>
      <c r="T1330" s="278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T1330" s="279" t="s">
        <v>221</v>
      </c>
      <c r="AU1330" s="279" t="s">
        <v>84</v>
      </c>
      <c r="AV1330" s="15" t="s">
        <v>217</v>
      </c>
      <c r="AW1330" s="15" t="s">
        <v>31</v>
      </c>
      <c r="AX1330" s="15" t="s">
        <v>82</v>
      </c>
      <c r="AY1330" s="279" t="s">
        <v>211</v>
      </c>
    </row>
    <row r="1331" spans="1:65" s="2" customFormat="1" ht="16.5" customHeight="1">
      <c r="A1331" s="38"/>
      <c r="B1331" s="39"/>
      <c r="C1331" s="228" t="s">
        <v>1276</v>
      </c>
      <c r="D1331" s="228" t="s">
        <v>213</v>
      </c>
      <c r="E1331" s="229" t="s">
        <v>1277</v>
      </c>
      <c r="F1331" s="230" t="s">
        <v>1278</v>
      </c>
      <c r="G1331" s="231" t="s">
        <v>313</v>
      </c>
      <c r="H1331" s="232">
        <v>171.78</v>
      </c>
      <c r="I1331" s="233"/>
      <c r="J1331" s="234">
        <f>ROUND(I1331*H1331,2)</f>
        <v>0</v>
      </c>
      <c r="K1331" s="235"/>
      <c r="L1331" s="44"/>
      <c r="M1331" s="236" t="s">
        <v>1</v>
      </c>
      <c r="N1331" s="237" t="s">
        <v>39</v>
      </c>
      <c r="O1331" s="91"/>
      <c r="P1331" s="238">
        <f>O1331*H1331</f>
        <v>0</v>
      </c>
      <c r="Q1331" s="238">
        <v>3E-05</v>
      </c>
      <c r="R1331" s="238">
        <f>Q1331*H1331</f>
        <v>0.0051534</v>
      </c>
      <c r="S1331" s="238">
        <v>0</v>
      </c>
      <c r="T1331" s="239">
        <f>S1331*H1331</f>
        <v>0</v>
      </c>
      <c r="U1331" s="38"/>
      <c r="V1331" s="38"/>
      <c r="W1331" s="38"/>
      <c r="X1331" s="38"/>
      <c r="Y1331" s="38"/>
      <c r="Z1331" s="38"/>
      <c r="AA1331" s="38"/>
      <c r="AB1331" s="38"/>
      <c r="AC1331" s="38"/>
      <c r="AD1331" s="38"/>
      <c r="AE1331" s="38"/>
      <c r="AR1331" s="240" t="s">
        <v>310</v>
      </c>
      <c r="AT1331" s="240" t="s">
        <v>213</v>
      </c>
      <c r="AU1331" s="240" t="s">
        <v>84</v>
      </c>
      <c r="AY1331" s="17" t="s">
        <v>211</v>
      </c>
      <c r="BE1331" s="241">
        <f>IF(N1331="základní",J1331,0)</f>
        <v>0</v>
      </c>
      <c r="BF1331" s="241">
        <f>IF(N1331="snížená",J1331,0)</f>
        <v>0</v>
      </c>
      <c r="BG1331" s="241">
        <f>IF(N1331="zákl. přenesená",J1331,0)</f>
        <v>0</v>
      </c>
      <c r="BH1331" s="241">
        <f>IF(N1331="sníž. přenesená",J1331,0)</f>
        <v>0</v>
      </c>
      <c r="BI1331" s="241">
        <f>IF(N1331="nulová",J1331,0)</f>
        <v>0</v>
      </c>
      <c r="BJ1331" s="17" t="s">
        <v>82</v>
      </c>
      <c r="BK1331" s="241">
        <f>ROUND(I1331*H1331,2)</f>
        <v>0</v>
      </c>
      <c r="BL1331" s="17" t="s">
        <v>310</v>
      </c>
      <c r="BM1331" s="240" t="s">
        <v>1279</v>
      </c>
    </row>
    <row r="1332" spans="1:51" s="13" customFormat="1" ht="12">
      <c r="A1332" s="13"/>
      <c r="B1332" s="247"/>
      <c r="C1332" s="248"/>
      <c r="D1332" s="249" t="s">
        <v>221</v>
      </c>
      <c r="E1332" s="250" t="s">
        <v>1</v>
      </c>
      <c r="F1332" s="251" t="s">
        <v>223</v>
      </c>
      <c r="G1332" s="248"/>
      <c r="H1332" s="250" t="s">
        <v>1</v>
      </c>
      <c r="I1332" s="252"/>
      <c r="J1332" s="248"/>
      <c r="K1332" s="248"/>
      <c r="L1332" s="253"/>
      <c r="M1332" s="254"/>
      <c r="N1332" s="255"/>
      <c r="O1332" s="255"/>
      <c r="P1332" s="255"/>
      <c r="Q1332" s="255"/>
      <c r="R1332" s="255"/>
      <c r="S1332" s="255"/>
      <c r="T1332" s="256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57" t="s">
        <v>221</v>
      </c>
      <c r="AU1332" s="257" t="s">
        <v>84</v>
      </c>
      <c r="AV1332" s="13" t="s">
        <v>82</v>
      </c>
      <c r="AW1332" s="13" t="s">
        <v>31</v>
      </c>
      <c r="AX1332" s="13" t="s">
        <v>74</v>
      </c>
      <c r="AY1332" s="257" t="s">
        <v>211</v>
      </c>
    </row>
    <row r="1333" spans="1:51" s="14" customFormat="1" ht="12">
      <c r="A1333" s="14"/>
      <c r="B1333" s="258"/>
      <c r="C1333" s="259"/>
      <c r="D1333" s="249" t="s">
        <v>221</v>
      </c>
      <c r="E1333" s="260" t="s">
        <v>1</v>
      </c>
      <c r="F1333" s="261" t="s">
        <v>405</v>
      </c>
      <c r="G1333" s="259"/>
      <c r="H1333" s="262">
        <v>17.2</v>
      </c>
      <c r="I1333" s="263"/>
      <c r="J1333" s="259"/>
      <c r="K1333" s="259"/>
      <c r="L1333" s="264"/>
      <c r="M1333" s="265"/>
      <c r="N1333" s="266"/>
      <c r="O1333" s="266"/>
      <c r="P1333" s="266"/>
      <c r="Q1333" s="266"/>
      <c r="R1333" s="266"/>
      <c r="S1333" s="266"/>
      <c r="T1333" s="267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68" t="s">
        <v>221</v>
      </c>
      <c r="AU1333" s="268" t="s">
        <v>84</v>
      </c>
      <c r="AV1333" s="14" t="s">
        <v>84</v>
      </c>
      <c r="AW1333" s="14" t="s">
        <v>31</v>
      </c>
      <c r="AX1333" s="14" t="s">
        <v>74</v>
      </c>
      <c r="AY1333" s="268" t="s">
        <v>211</v>
      </c>
    </row>
    <row r="1334" spans="1:51" s="14" customFormat="1" ht="12">
      <c r="A1334" s="14"/>
      <c r="B1334" s="258"/>
      <c r="C1334" s="259"/>
      <c r="D1334" s="249" t="s">
        <v>221</v>
      </c>
      <c r="E1334" s="260" t="s">
        <v>1</v>
      </c>
      <c r="F1334" s="261" t="s">
        <v>406</v>
      </c>
      <c r="G1334" s="259"/>
      <c r="H1334" s="262">
        <v>7.97</v>
      </c>
      <c r="I1334" s="263"/>
      <c r="J1334" s="259"/>
      <c r="K1334" s="259"/>
      <c r="L1334" s="264"/>
      <c r="M1334" s="265"/>
      <c r="N1334" s="266"/>
      <c r="O1334" s="266"/>
      <c r="P1334" s="266"/>
      <c r="Q1334" s="266"/>
      <c r="R1334" s="266"/>
      <c r="S1334" s="266"/>
      <c r="T1334" s="267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68" t="s">
        <v>221</v>
      </c>
      <c r="AU1334" s="268" t="s">
        <v>84</v>
      </c>
      <c r="AV1334" s="14" t="s">
        <v>84</v>
      </c>
      <c r="AW1334" s="14" t="s">
        <v>31</v>
      </c>
      <c r="AX1334" s="14" t="s">
        <v>74</v>
      </c>
      <c r="AY1334" s="268" t="s">
        <v>211</v>
      </c>
    </row>
    <row r="1335" spans="1:51" s="14" customFormat="1" ht="12">
      <c r="A1335" s="14"/>
      <c r="B1335" s="258"/>
      <c r="C1335" s="259"/>
      <c r="D1335" s="249" t="s">
        <v>221</v>
      </c>
      <c r="E1335" s="260" t="s">
        <v>1</v>
      </c>
      <c r="F1335" s="261" t="s">
        <v>407</v>
      </c>
      <c r="G1335" s="259"/>
      <c r="H1335" s="262">
        <v>10.44</v>
      </c>
      <c r="I1335" s="263"/>
      <c r="J1335" s="259"/>
      <c r="K1335" s="259"/>
      <c r="L1335" s="264"/>
      <c r="M1335" s="265"/>
      <c r="N1335" s="266"/>
      <c r="O1335" s="266"/>
      <c r="P1335" s="266"/>
      <c r="Q1335" s="266"/>
      <c r="R1335" s="266"/>
      <c r="S1335" s="266"/>
      <c r="T1335" s="267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68" t="s">
        <v>221</v>
      </c>
      <c r="AU1335" s="268" t="s">
        <v>84</v>
      </c>
      <c r="AV1335" s="14" t="s">
        <v>84</v>
      </c>
      <c r="AW1335" s="14" t="s">
        <v>31</v>
      </c>
      <c r="AX1335" s="14" t="s">
        <v>74</v>
      </c>
      <c r="AY1335" s="268" t="s">
        <v>211</v>
      </c>
    </row>
    <row r="1336" spans="1:51" s="14" customFormat="1" ht="12">
      <c r="A1336" s="14"/>
      <c r="B1336" s="258"/>
      <c r="C1336" s="259"/>
      <c r="D1336" s="249" t="s">
        <v>221</v>
      </c>
      <c r="E1336" s="260" t="s">
        <v>1</v>
      </c>
      <c r="F1336" s="261" t="s">
        <v>408</v>
      </c>
      <c r="G1336" s="259"/>
      <c r="H1336" s="262">
        <v>7.93</v>
      </c>
      <c r="I1336" s="263"/>
      <c r="J1336" s="259"/>
      <c r="K1336" s="259"/>
      <c r="L1336" s="264"/>
      <c r="M1336" s="265"/>
      <c r="N1336" s="266"/>
      <c r="O1336" s="266"/>
      <c r="P1336" s="266"/>
      <c r="Q1336" s="266"/>
      <c r="R1336" s="266"/>
      <c r="S1336" s="266"/>
      <c r="T1336" s="267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68" t="s">
        <v>221</v>
      </c>
      <c r="AU1336" s="268" t="s">
        <v>84</v>
      </c>
      <c r="AV1336" s="14" t="s">
        <v>84</v>
      </c>
      <c r="AW1336" s="14" t="s">
        <v>31</v>
      </c>
      <c r="AX1336" s="14" t="s">
        <v>74</v>
      </c>
      <c r="AY1336" s="268" t="s">
        <v>211</v>
      </c>
    </row>
    <row r="1337" spans="1:51" s="14" customFormat="1" ht="12">
      <c r="A1337" s="14"/>
      <c r="B1337" s="258"/>
      <c r="C1337" s="259"/>
      <c r="D1337" s="249" t="s">
        <v>221</v>
      </c>
      <c r="E1337" s="260" t="s">
        <v>1</v>
      </c>
      <c r="F1337" s="261" t="s">
        <v>409</v>
      </c>
      <c r="G1337" s="259"/>
      <c r="H1337" s="262">
        <v>7.48</v>
      </c>
      <c r="I1337" s="263"/>
      <c r="J1337" s="259"/>
      <c r="K1337" s="259"/>
      <c r="L1337" s="264"/>
      <c r="M1337" s="265"/>
      <c r="N1337" s="266"/>
      <c r="O1337" s="266"/>
      <c r="P1337" s="266"/>
      <c r="Q1337" s="266"/>
      <c r="R1337" s="266"/>
      <c r="S1337" s="266"/>
      <c r="T1337" s="267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68" t="s">
        <v>221</v>
      </c>
      <c r="AU1337" s="268" t="s">
        <v>84</v>
      </c>
      <c r="AV1337" s="14" t="s">
        <v>84</v>
      </c>
      <c r="AW1337" s="14" t="s">
        <v>31</v>
      </c>
      <c r="AX1337" s="14" t="s">
        <v>74</v>
      </c>
      <c r="AY1337" s="268" t="s">
        <v>211</v>
      </c>
    </row>
    <row r="1338" spans="1:51" s="13" customFormat="1" ht="12">
      <c r="A1338" s="13"/>
      <c r="B1338" s="247"/>
      <c r="C1338" s="248"/>
      <c r="D1338" s="249" t="s">
        <v>221</v>
      </c>
      <c r="E1338" s="250" t="s">
        <v>1</v>
      </c>
      <c r="F1338" s="251" t="s">
        <v>331</v>
      </c>
      <c r="G1338" s="248"/>
      <c r="H1338" s="250" t="s">
        <v>1</v>
      </c>
      <c r="I1338" s="252"/>
      <c r="J1338" s="248"/>
      <c r="K1338" s="248"/>
      <c r="L1338" s="253"/>
      <c r="M1338" s="254"/>
      <c r="N1338" s="255"/>
      <c r="O1338" s="255"/>
      <c r="P1338" s="255"/>
      <c r="Q1338" s="255"/>
      <c r="R1338" s="255"/>
      <c r="S1338" s="255"/>
      <c r="T1338" s="256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57" t="s">
        <v>221</v>
      </c>
      <c r="AU1338" s="257" t="s">
        <v>84</v>
      </c>
      <c r="AV1338" s="13" t="s">
        <v>82</v>
      </c>
      <c r="AW1338" s="13" t="s">
        <v>31</v>
      </c>
      <c r="AX1338" s="13" t="s">
        <v>74</v>
      </c>
      <c r="AY1338" s="257" t="s">
        <v>211</v>
      </c>
    </row>
    <row r="1339" spans="1:51" s="13" customFormat="1" ht="12">
      <c r="A1339" s="13"/>
      <c r="B1339" s="247"/>
      <c r="C1339" s="248"/>
      <c r="D1339" s="249" t="s">
        <v>221</v>
      </c>
      <c r="E1339" s="250" t="s">
        <v>1</v>
      </c>
      <c r="F1339" s="251" t="s">
        <v>347</v>
      </c>
      <c r="G1339" s="248"/>
      <c r="H1339" s="250" t="s">
        <v>1</v>
      </c>
      <c r="I1339" s="252"/>
      <c r="J1339" s="248"/>
      <c r="K1339" s="248"/>
      <c r="L1339" s="253"/>
      <c r="M1339" s="254"/>
      <c r="N1339" s="255"/>
      <c r="O1339" s="255"/>
      <c r="P1339" s="255"/>
      <c r="Q1339" s="255"/>
      <c r="R1339" s="255"/>
      <c r="S1339" s="255"/>
      <c r="T1339" s="256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57" t="s">
        <v>221</v>
      </c>
      <c r="AU1339" s="257" t="s">
        <v>84</v>
      </c>
      <c r="AV1339" s="13" t="s">
        <v>82</v>
      </c>
      <c r="AW1339" s="13" t="s">
        <v>31</v>
      </c>
      <c r="AX1339" s="13" t="s">
        <v>74</v>
      </c>
      <c r="AY1339" s="257" t="s">
        <v>211</v>
      </c>
    </row>
    <row r="1340" spans="1:51" s="14" customFormat="1" ht="12">
      <c r="A1340" s="14"/>
      <c r="B1340" s="258"/>
      <c r="C1340" s="259"/>
      <c r="D1340" s="249" t="s">
        <v>221</v>
      </c>
      <c r="E1340" s="260" t="s">
        <v>1</v>
      </c>
      <c r="F1340" s="261" t="s">
        <v>410</v>
      </c>
      <c r="G1340" s="259"/>
      <c r="H1340" s="262">
        <v>4.3</v>
      </c>
      <c r="I1340" s="263"/>
      <c r="J1340" s="259"/>
      <c r="K1340" s="259"/>
      <c r="L1340" s="264"/>
      <c r="M1340" s="265"/>
      <c r="N1340" s="266"/>
      <c r="O1340" s="266"/>
      <c r="P1340" s="266"/>
      <c r="Q1340" s="266"/>
      <c r="R1340" s="266"/>
      <c r="S1340" s="266"/>
      <c r="T1340" s="267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68" t="s">
        <v>221</v>
      </c>
      <c r="AU1340" s="268" t="s">
        <v>84</v>
      </c>
      <c r="AV1340" s="14" t="s">
        <v>84</v>
      </c>
      <c r="AW1340" s="14" t="s">
        <v>31</v>
      </c>
      <c r="AX1340" s="14" t="s">
        <v>74</v>
      </c>
      <c r="AY1340" s="268" t="s">
        <v>211</v>
      </c>
    </row>
    <row r="1341" spans="1:51" s="14" customFormat="1" ht="12">
      <c r="A1341" s="14"/>
      <c r="B1341" s="258"/>
      <c r="C1341" s="259"/>
      <c r="D1341" s="249" t="s">
        <v>221</v>
      </c>
      <c r="E1341" s="260" t="s">
        <v>1</v>
      </c>
      <c r="F1341" s="261" t="s">
        <v>411</v>
      </c>
      <c r="G1341" s="259"/>
      <c r="H1341" s="262">
        <v>11.1</v>
      </c>
      <c r="I1341" s="263"/>
      <c r="J1341" s="259"/>
      <c r="K1341" s="259"/>
      <c r="L1341" s="264"/>
      <c r="M1341" s="265"/>
      <c r="N1341" s="266"/>
      <c r="O1341" s="266"/>
      <c r="P1341" s="266"/>
      <c r="Q1341" s="266"/>
      <c r="R1341" s="266"/>
      <c r="S1341" s="266"/>
      <c r="T1341" s="267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T1341" s="268" t="s">
        <v>221</v>
      </c>
      <c r="AU1341" s="268" t="s">
        <v>84</v>
      </c>
      <c r="AV1341" s="14" t="s">
        <v>84</v>
      </c>
      <c r="AW1341" s="14" t="s">
        <v>31</v>
      </c>
      <c r="AX1341" s="14" t="s">
        <v>74</v>
      </c>
      <c r="AY1341" s="268" t="s">
        <v>211</v>
      </c>
    </row>
    <row r="1342" spans="1:51" s="14" customFormat="1" ht="12">
      <c r="A1342" s="14"/>
      <c r="B1342" s="258"/>
      <c r="C1342" s="259"/>
      <c r="D1342" s="249" t="s">
        <v>221</v>
      </c>
      <c r="E1342" s="260" t="s">
        <v>1</v>
      </c>
      <c r="F1342" s="261" t="s">
        <v>412</v>
      </c>
      <c r="G1342" s="259"/>
      <c r="H1342" s="262">
        <v>7.56</v>
      </c>
      <c r="I1342" s="263"/>
      <c r="J1342" s="259"/>
      <c r="K1342" s="259"/>
      <c r="L1342" s="264"/>
      <c r="M1342" s="265"/>
      <c r="N1342" s="266"/>
      <c r="O1342" s="266"/>
      <c r="P1342" s="266"/>
      <c r="Q1342" s="266"/>
      <c r="R1342" s="266"/>
      <c r="S1342" s="266"/>
      <c r="T1342" s="267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68" t="s">
        <v>221</v>
      </c>
      <c r="AU1342" s="268" t="s">
        <v>84</v>
      </c>
      <c r="AV1342" s="14" t="s">
        <v>84</v>
      </c>
      <c r="AW1342" s="14" t="s">
        <v>31</v>
      </c>
      <c r="AX1342" s="14" t="s">
        <v>74</v>
      </c>
      <c r="AY1342" s="268" t="s">
        <v>211</v>
      </c>
    </row>
    <row r="1343" spans="1:51" s="14" customFormat="1" ht="12">
      <c r="A1343" s="14"/>
      <c r="B1343" s="258"/>
      <c r="C1343" s="259"/>
      <c r="D1343" s="249" t="s">
        <v>221</v>
      </c>
      <c r="E1343" s="260" t="s">
        <v>1</v>
      </c>
      <c r="F1343" s="261" t="s">
        <v>413</v>
      </c>
      <c r="G1343" s="259"/>
      <c r="H1343" s="262">
        <v>3.74</v>
      </c>
      <c r="I1343" s="263"/>
      <c r="J1343" s="259"/>
      <c r="K1343" s="259"/>
      <c r="L1343" s="264"/>
      <c r="M1343" s="265"/>
      <c r="N1343" s="266"/>
      <c r="O1343" s="266"/>
      <c r="P1343" s="266"/>
      <c r="Q1343" s="266"/>
      <c r="R1343" s="266"/>
      <c r="S1343" s="266"/>
      <c r="T1343" s="267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68" t="s">
        <v>221</v>
      </c>
      <c r="AU1343" s="268" t="s">
        <v>84</v>
      </c>
      <c r="AV1343" s="14" t="s">
        <v>84</v>
      </c>
      <c r="AW1343" s="14" t="s">
        <v>31</v>
      </c>
      <c r="AX1343" s="14" t="s">
        <v>74</v>
      </c>
      <c r="AY1343" s="268" t="s">
        <v>211</v>
      </c>
    </row>
    <row r="1344" spans="1:51" s="13" customFormat="1" ht="12">
      <c r="A1344" s="13"/>
      <c r="B1344" s="247"/>
      <c r="C1344" s="248"/>
      <c r="D1344" s="249" t="s">
        <v>221</v>
      </c>
      <c r="E1344" s="250" t="s">
        <v>1</v>
      </c>
      <c r="F1344" s="251" t="s">
        <v>352</v>
      </c>
      <c r="G1344" s="248"/>
      <c r="H1344" s="250" t="s">
        <v>1</v>
      </c>
      <c r="I1344" s="252"/>
      <c r="J1344" s="248"/>
      <c r="K1344" s="248"/>
      <c r="L1344" s="253"/>
      <c r="M1344" s="254"/>
      <c r="N1344" s="255"/>
      <c r="O1344" s="255"/>
      <c r="P1344" s="255"/>
      <c r="Q1344" s="255"/>
      <c r="R1344" s="255"/>
      <c r="S1344" s="255"/>
      <c r="T1344" s="256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57" t="s">
        <v>221</v>
      </c>
      <c r="AU1344" s="257" t="s">
        <v>84</v>
      </c>
      <c r="AV1344" s="13" t="s">
        <v>82</v>
      </c>
      <c r="AW1344" s="13" t="s">
        <v>31</v>
      </c>
      <c r="AX1344" s="13" t="s">
        <v>74</v>
      </c>
      <c r="AY1344" s="257" t="s">
        <v>211</v>
      </c>
    </row>
    <row r="1345" spans="1:51" s="14" customFormat="1" ht="12">
      <c r="A1345" s="14"/>
      <c r="B1345" s="258"/>
      <c r="C1345" s="259"/>
      <c r="D1345" s="249" t="s">
        <v>221</v>
      </c>
      <c r="E1345" s="260" t="s">
        <v>1</v>
      </c>
      <c r="F1345" s="261" t="s">
        <v>414</v>
      </c>
      <c r="G1345" s="259"/>
      <c r="H1345" s="262">
        <v>7.02</v>
      </c>
      <c r="I1345" s="263"/>
      <c r="J1345" s="259"/>
      <c r="K1345" s="259"/>
      <c r="L1345" s="264"/>
      <c r="M1345" s="265"/>
      <c r="N1345" s="266"/>
      <c r="O1345" s="266"/>
      <c r="P1345" s="266"/>
      <c r="Q1345" s="266"/>
      <c r="R1345" s="266"/>
      <c r="S1345" s="266"/>
      <c r="T1345" s="267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68" t="s">
        <v>221</v>
      </c>
      <c r="AU1345" s="268" t="s">
        <v>84</v>
      </c>
      <c r="AV1345" s="14" t="s">
        <v>84</v>
      </c>
      <c r="AW1345" s="14" t="s">
        <v>31</v>
      </c>
      <c r="AX1345" s="14" t="s">
        <v>74</v>
      </c>
      <c r="AY1345" s="268" t="s">
        <v>211</v>
      </c>
    </row>
    <row r="1346" spans="1:51" s="14" customFormat="1" ht="12">
      <c r="A1346" s="14"/>
      <c r="B1346" s="258"/>
      <c r="C1346" s="259"/>
      <c r="D1346" s="249" t="s">
        <v>221</v>
      </c>
      <c r="E1346" s="260" t="s">
        <v>1</v>
      </c>
      <c r="F1346" s="261" t="s">
        <v>415</v>
      </c>
      <c r="G1346" s="259"/>
      <c r="H1346" s="262">
        <v>4.88</v>
      </c>
      <c r="I1346" s="263"/>
      <c r="J1346" s="259"/>
      <c r="K1346" s="259"/>
      <c r="L1346" s="264"/>
      <c r="M1346" s="265"/>
      <c r="N1346" s="266"/>
      <c r="O1346" s="266"/>
      <c r="P1346" s="266"/>
      <c r="Q1346" s="266"/>
      <c r="R1346" s="266"/>
      <c r="S1346" s="266"/>
      <c r="T1346" s="267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68" t="s">
        <v>221</v>
      </c>
      <c r="AU1346" s="268" t="s">
        <v>84</v>
      </c>
      <c r="AV1346" s="14" t="s">
        <v>84</v>
      </c>
      <c r="AW1346" s="14" t="s">
        <v>31</v>
      </c>
      <c r="AX1346" s="14" t="s">
        <v>74</v>
      </c>
      <c r="AY1346" s="268" t="s">
        <v>211</v>
      </c>
    </row>
    <row r="1347" spans="1:51" s="14" customFormat="1" ht="12">
      <c r="A1347" s="14"/>
      <c r="B1347" s="258"/>
      <c r="C1347" s="259"/>
      <c r="D1347" s="249" t="s">
        <v>221</v>
      </c>
      <c r="E1347" s="260" t="s">
        <v>1</v>
      </c>
      <c r="F1347" s="261" t="s">
        <v>416</v>
      </c>
      <c r="G1347" s="259"/>
      <c r="H1347" s="262">
        <v>3.58</v>
      </c>
      <c r="I1347" s="263"/>
      <c r="J1347" s="259"/>
      <c r="K1347" s="259"/>
      <c r="L1347" s="264"/>
      <c r="M1347" s="265"/>
      <c r="N1347" s="266"/>
      <c r="O1347" s="266"/>
      <c r="P1347" s="266"/>
      <c r="Q1347" s="266"/>
      <c r="R1347" s="266"/>
      <c r="S1347" s="266"/>
      <c r="T1347" s="267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68" t="s">
        <v>221</v>
      </c>
      <c r="AU1347" s="268" t="s">
        <v>84</v>
      </c>
      <c r="AV1347" s="14" t="s">
        <v>84</v>
      </c>
      <c r="AW1347" s="14" t="s">
        <v>31</v>
      </c>
      <c r="AX1347" s="14" t="s">
        <v>74</v>
      </c>
      <c r="AY1347" s="268" t="s">
        <v>211</v>
      </c>
    </row>
    <row r="1348" spans="1:51" s="14" customFormat="1" ht="12">
      <c r="A1348" s="14"/>
      <c r="B1348" s="258"/>
      <c r="C1348" s="259"/>
      <c r="D1348" s="249" t="s">
        <v>221</v>
      </c>
      <c r="E1348" s="260" t="s">
        <v>1</v>
      </c>
      <c r="F1348" s="261" t="s">
        <v>416</v>
      </c>
      <c r="G1348" s="259"/>
      <c r="H1348" s="262">
        <v>3.58</v>
      </c>
      <c r="I1348" s="263"/>
      <c r="J1348" s="259"/>
      <c r="K1348" s="259"/>
      <c r="L1348" s="264"/>
      <c r="M1348" s="265"/>
      <c r="N1348" s="266"/>
      <c r="O1348" s="266"/>
      <c r="P1348" s="266"/>
      <c r="Q1348" s="266"/>
      <c r="R1348" s="266"/>
      <c r="S1348" s="266"/>
      <c r="T1348" s="267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68" t="s">
        <v>221</v>
      </c>
      <c r="AU1348" s="268" t="s">
        <v>84</v>
      </c>
      <c r="AV1348" s="14" t="s">
        <v>84</v>
      </c>
      <c r="AW1348" s="14" t="s">
        <v>31</v>
      </c>
      <c r="AX1348" s="14" t="s">
        <v>74</v>
      </c>
      <c r="AY1348" s="268" t="s">
        <v>211</v>
      </c>
    </row>
    <row r="1349" spans="1:51" s="14" customFormat="1" ht="12">
      <c r="A1349" s="14"/>
      <c r="B1349" s="258"/>
      <c r="C1349" s="259"/>
      <c r="D1349" s="249" t="s">
        <v>221</v>
      </c>
      <c r="E1349" s="260" t="s">
        <v>1</v>
      </c>
      <c r="F1349" s="261" t="s">
        <v>417</v>
      </c>
      <c r="G1349" s="259"/>
      <c r="H1349" s="262">
        <v>6.3</v>
      </c>
      <c r="I1349" s="263"/>
      <c r="J1349" s="259"/>
      <c r="K1349" s="259"/>
      <c r="L1349" s="264"/>
      <c r="M1349" s="265"/>
      <c r="N1349" s="266"/>
      <c r="O1349" s="266"/>
      <c r="P1349" s="266"/>
      <c r="Q1349" s="266"/>
      <c r="R1349" s="266"/>
      <c r="S1349" s="266"/>
      <c r="T1349" s="267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68" t="s">
        <v>221</v>
      </c>
      <c r="AU1349" s="268" t="s">
        <v>84</v>
      </c>
      <c r="AV1349" s="14" t="s">
        <v>84</v>
      </c>
      <c r="AW1349" s="14" t="s">
        <v>31</v>
      </c>
      <c r="AX1349" s="14" t="s">
        <v>74</v>
      </c>
      <c r="AY1349" s="268" t="s">
        <v>211</v>
      </c>
    </row>
    <row r="1350" spans="1:51" s="14" customFormat="1" ht="12">
      <c r="A1350" s="14"/>
      <c r="B1350" s="258"/>
      <c r="C1350" s="259"/>
      <c r="D1350" s="249" t="s">
        <v>221</v>
      </c>
      <c r="E1350" s="260" t="s">
        <v>1</v>
      </c>
      <c r="F1350" s="261" t="s">
        <v>418</v>
      </c>
      <c r="G1350" s="259"/>
      <c r="H1350" s="262">
        <v>4</v>
      </c>
      <c r="I1350" s="263"/>
      <c r="J1350" s="259"/>
      <c r="K1350" s="259"/>
      <c r="L1350" s="264"/>
      <c r="M1350" s="265"/>
      <c r="N1350" s="266"/>
      <c r="O1350" s="266"/>
      <c r="P1350" s="266"/>
      <c r="Q1350" s="266"/>
      <c r="R1350" s="266"/>
      <c r="S1350" s="266"/>
      <c r="T1350" s="267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68" t="s">
        <v>221</v>
      </c>
      <c r="AU1350" s="268" t="s">
        <v>84</v>
      </c>
      <c r="AV1350" s="14" t="s">
        <v>84</v>
      </c>
      <c r="AW1350" s="14" t="s">
        <v>31</v>
      </c>
      <c r="AX1350" s="14" t="s">
        <v>74</v>
      </c>
      <c r="AY1350" s="268" t="s">
        <v>211</v>
      </c>
    </row>
    <row r="1351" spans="1:51" s="14" customFormat="1" ht="12">
      <c r="A1351" s="14"/>
      <c r="B1351" s="258"/>
      <c r="C1351" s="259"/>
      <c r="D1351" s="249" t="s">
        <v>221</v>
      </c>
      <c r="E1351" s="260" t="s">
        <v>1</v>
      </c>
      <c r="F1351" s="261" t="s">
        <v>419</v>
      </c>
      <c r="G1351" s="259"/>
      <c r="H1351" s="262">
        <v>4.32</v>
      </c>
      <c r="I1351" s="263"/>
      <c r="J1351" s="259"/>
      <c r="K1351" s="259"/>
      <c r="L1351" s="264"/>
      <c r="M1351" s="265"/>
      <c r="N1351" s="266"/>
      <c r="O1351" s="266"/>
      <c r="P1351" s="266"/>
      <c r="Q1351" s="266"/>
      <c r="R1351" s="266"/>
      <c r="S1351" s="266"/>
      <c r="T1351" s="267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68" t="s">
        <v>221</v>
      </c>
      <c r="AU1351" s="268" t="s">
        <v>84</v>
      </c>
      <c r="AV1351" s="14" t="s">
        <v>84</v>
      </c>
      <c r="AW1351" s="14" t="s">
        <v>31</v>
      </c>
      <c r="AX1351" s="14" t="s">
        <v>74</v>
      </c>
      <c r="AY1351" s="268" t="s">
        <v>211</v>
      </c>
    </row>
    <row r="1352" spans="1:51" s="13" customFormat="1" ht="12">
      <c r="A1352" s="13"/>
      <c r="B1352" s="247"/>
      <c r="C1352" s="248"/>
      <c r="D1352" s="249" t="s">
        <v>221</v>
      </c>
      <c r="E1352" s="250" t="s">
        <v>1</v>
      </c>
      <c r="F1352" s="251" t="s">
        <v>335</v>
      </c>
      <c r="G1352" s="248"/>
      <c r="H1352" s="250" t="s">
        <v>1</v>
      </c>
      <c r="I1352" s="252"/>
      <c r="J1352" s="248"/>
      <c r="K1352" s="248"/>
      <c r="L1352" s="253"/>
      <c r="M1352" s="254"/>
      <c r="N1352" s="255"/>
      <c r="O1352" s="255"/>
      <c r="P1352" s="255"/>
      <c r="Q1352" s="255"/>
      <c r="R1352" s="255"/>
      <c r="S1352" s="255"/>
      <c r="T1352" s="256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57" t="s">
        <v>221</v>
      </c>
      <c r="AU1352" s="257" t="s">
        <v>84</v>
      </c>
      <c r="AV1352" s="13" t="s">
        <v>82</v>
      </c>
      <c r="AW1352" s="13" t="s">
        <v>31</v>
      </c>
      <c r="AX1352" s="13" t="s">
        <v>74</v>
      </c>
      <c r="AY1352" s="257" t="s">
        <v>211</v>
      </c>
    </row>
    <row r="1353" spans="1:51" s="13" customFormat="1" ht="12">
      <c r="A1353" s="13"/>
      <c r="B1353" s="247"/>
      <c r="C1353" s="248"/>
      <c r="D1353" s="249" t="s">
        <v>221</v>
      </c>
      <c r="E1353" s="250" t="s">
        <v>1</v>
      </c>
      <c r="F1353" s="251" t="s">
        <v>359</v>
      </c>
      <c r="G1353" s="248"/>
      <c r="H1353" s="250" t="s">
        <v>1</v>
      </c>
      <c r="I1353" s="252"/>
      <c r="J1353" s="248"/>
      <c r="K1353" s="248"/>
      <c r="L1353" s="253"/>
      <c r="M1353" s="254"/>
      <c r="N1353" s="255"/>
      <c r="O1353" s="255"/>
      <c r="P1353" s="255"/>
      <c r="Q1353" s="255"/>
      <c r="R1353" s="255"/>
      <c r="S1353" s="255"/>
      <c r="T1353" s="256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57" t="s">
        <v>221</v>
      </c>
      <c r="AU1353" s="257" t="s">
        <v>84</v>
      </c>
      <c r="AV1353" s="13" t="s">
        <v>82</v>
      </c>
      <c r="AW1353" s="13" t="s">
        <v>31</v>
      </c>
      <c r="AX1353" s="13" t="s">
        <v>74</v>
      </c>
      <c r="AY1353" s="257" t="s">
        <v>211</v>
      </c>
    </row>
    <row r="1354" spans="1:51" s="14" customFormat="1" ht="12">
      <c r="A1354" s="14"/>
      <c r="B1354" s="258"/>
      <c r="C1354" s="259"/>
      <c r="D1354" s="249" t="s">
        <v>221</v>
      </c>
      <c r="E1354" s="260" t="s">
        <v>1</v>
      </c>
      <c r="F1354" s="261" t="s">
        <v>410</v>
      </c>
      <c r="G1354" s="259"/>
      <c r="H1354" s="262">
        <v>4.3</v>
      </c>
      <c r="I1354" s="263"/>
      <c r="J1354" s="259"/>
      <c r="K1354" s="259"/>
      <c r="L1354" s="264"/>
      <c r="M1354" s="265"/>
      <c r="N1354" s="266"/>
      <c r="O1354" s="266"/>
      <c r="P1354" s="266"/>
      <c r="Q1354" s="266"/>
      <c r="R1354" s="266"/>
      <c r="S1354" s="266"/>
      <c r="T1354" s="267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T1354" s="268" t="s">
        <v>221</v>
      </c>
      <c r="AU1354" s="268" t="s">
        <v>84</v>
      </c>
      <c r="AV1354" s="14" t="s">
        <v>84</v>
      </c>
      <c r="AW1354" s="14" t="s">
        <v>31</v>
      </c>
      <c r="AX1354" s="14" t="s">
        <v>74</v>
      </c>
      <c r="AY1354" s="268" t="s">
        <v>211</v>
      </c>
    </row>
    <row r="1355" spans="1:51" s="14" customFormat="1" ht="12">
      <c r="A1355" s="14"/>
      <c r="B1355" s="258"/>
      <c r="C1355" s="259"/>
      <c r="D1355" s="249" t="s">
        <v>221</v>
      </c>
      <c r="E1355" s="260" t="s">
        <v>1</v>
      </c>
      <c r="F1355" s="261" t="s">
        <v>411</v>
      </c>
      <c r="G1355" s="259"/>
      <c r="H1355" s="262">
        <v>11.1</v>
      </c>
      <c r="I1355" s="263"/>
      <c r="J1355" s="259"/>
      <c r="K1355" s="259"/>
      <c r="L1355" s="264"/>
      <c r="M1355" s="265"/>
      <c r="N1355" s="266"/>
      <c r="O1355" s="266"/>
      <c r="P1355" s="266"/>
      <c r="Q1355" s="266"/>
      <c r="R1355" s="266"/>
      <c r="S1355" s="266"/>
      <c r="T1355" s="267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68" t="s">
        <v>221</v>
      </c>
      <c r="AU1355" s="268" t="s">
        <v>84</v>
      </c>
      <c r="AV1355" s="14" t="s">
        <v>84</v>
      </c>
      <c r="AW1355" s="14" t="s">
        <v>31</v>
      </c>
      <c r="AX1355" s="14" t="s">
        <v>74</v>
      </c>
      <c r="AY1355" s="268" t="s">
        <v>211</v>
      </c>
    </row>
    <row r="1356" spans="1:51" s="14" customFormat="1" ht="12">
      <c r="A1356" s="14"/>
      <c r="B1356" s="258"/>
      <c r="C1356" s="259"/>
      <c r="D1356" s="249" t="s">
        <v>221</v>
      </c>
      <c r="E1356" s="260" t="s">
        <v>1</v>
      </c>
      <c r="F1356" s="261" t="s">
        <v>412</v>
      </c>
      <c r="G1356" s="259"/>
      <c r="H1356" s="262">
        <v>7.56</v>
      </c>
      <c r="I1356" s="263"/>
      <c r="J1356" s="259"/>
      <c r="K1356" s="259"/>
      <c r="L1356" s="264"/>
      <c r="M1356" s="265"/>
      <c r="N1356" s="266"/>
      <c r="O1356" s="266"/>
      <c r="P1356" s="266"/>
      <c r="Q1356" s="266"/>
      <c r="R1356" s="266"/>
      <c r="S1356" s="266"/>
      <c r="T1356" s="267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68" t="s">
        <v>221</v>
      </c>
      <c r="AU1356" s="268" t="s">
        <v>84</v>
      </c>
      <c r="AV1356" s="14" t="s">
        <v>84</v>
      </c>
      <c r="AW1356" s="14" t="s">
        <v>31</v>
      </c>
      <c r="AX1356" s="14" t="s">
        <v>74</v>
      </c>
      <c r="AY1356" s="268" t="s">
        <v>211</v>
      </c>
    </row>
    <row r="1357" spans="1:51" s="14" customFormat="1" ht="12">
      <c r="A1357" s="14"/>
      <c r="B1357" s="258"/>
      <c r="C1357" s="259"/>
      <c r="D1357" s="249" t="s">
        <v>221</v>
      </c>
      <c r="E1357" s="260" t="s">
        <v>1</v>
      </c>
      <c r="F1357" s="261" t="s">
        <v>413</v>
      </c>
      <c r="G1357" s="259"/>
      <c r="H1357" s="262">
        <v>3.74</v>
      </c>
      <c r="I1357" s="263"/>
      <c r="J1357" s="259"/>
      <c r="K1357" s="259"/>
      <c r="L1357" s="264"/>
      <c r="M1357" s="265"/>
      <c r="N1357" s="266"/>
      <c r="O1357" s="266"/>
      <c r="P1357" s="266"/>
      <c r="Q1357" s="266"/>
      <c r="R1357" s="266"/>
      <c r="S1357" s="266"/>
      <c r="T1357" s="267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68" t="s">
        <v>221</v>
      </c>
      <c r="AU1357" s="268" t="s">
        <v>84</v>
      </c>
      <c r="AV1357" s="14" t="s">
        <v>84</v>
      </c>
      <c r="AW1357" s="14" t="s">
        <v>31</v>
      </c>
      <c r="AX1357" s="14" t="s">
        <v>74</v>
      </c>
      <c r="AY1357" s="268" t="s">
        <v>211</v>
      </c>
    </row>
    <row r="1358" spans="1:51" s="13" customFormat="1" ht="12">
      <c r="A1358" s="13"/>
      <c r="B1358" s="247"/>
      <c r="C1358" s="248"/>
      <c r="D1358" s="249" t="s">
        <v>221</v>
      </c>
      <c r="E1358" s="250" t="s">
        <v>1</v>
      </c>
      <c r="F1358" s="251" t="s">
        <v>360</v>
      </c>
      <c r="G1358" s="248"/>
      <c r="H1358" s="250" t="s">
        <v>1</v>
      </c>
      <c r="I1358" s="252"/>
      <c r="J1358" s="248"/>
      <c r="K1358" s="248"/>
      <c r="L1358" s="253"/>
      <c r="M1358" s="254"/>
      <c r="N1358" s="255"/>
      <c r="O1358" s="255"/>
      <c r="P1358" s="255"/>
      <c r="Q1358" s="255"/>
      <c r="R1358" s="255"/>
      <c r="S1358" s="255"/>
      <c r="T1358" s="256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57" t="s">
        <v>221</v>
      </c>
      <c r="AU1358" s="257" t="s">
        <v>84</v>
      </c>
      <c r="AV1358" s="13" t="s">
        <v>82</v>
      </c>
      <c r="AW1358" s="13" t="s">
        <v>31</v>
      </c>
      <c r="AX1358" s="13" t="s">
        <v>74</v>
      </c>
      <c r="AY1358" s="257" t="s">
        <v>211</v>
      </c>
    </row>
    <row r="1359" spans="1:51" s="14" customFormat="1" ht="12">
      <c r="A1359" s="14"/>
      <c r="B1359" s="258"/>
      <c r="C1359" s="259"/>
      <c r="D1359" s="249" t="s">
        <v>221</v>
      </c>
      <c r="E1359" s="260" t="s">
        <v>1</v>
      </c>
      <c r="F1359" s="261" t="s">
        <v>414</v>
      </c>
      <c r="G1359" s="259"/>
      <c r="H1359" s="262">
        <v>7.02</v>
      </c>
      <c r="I1359" s="263"/>
      <c r="J1359" s="259"/>
      <c r="K1359" s="259"/>
      <c r="L1359" s="264"/>
      <c r="M1359" s="265"/>
      <c r="N1359" s="266"/>
      <c r="O1359" s="266"/>
      <c r="P1359" s="266"/>
      <c r="Q1359" s="266"/>
      <c r="R1359" s="266"/>
      <c r="S1359" s="266"/>
      <c r="T1359" s="267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68" t="s">
        <v>221</v>
      </c>
      <c r="AU1359" s="268" t="s">
        <v>84</v>
      </c>
      <c r="AV1359" s="14" t="s">
        <v>84</v>
      </c>
      <c r="AW1359" s="14" t="s">
        <v>31</v>
      </c>
      <c r="AX1359" s="14" t="s">
        <v>74</v>
      </c>
      <c r="AY1359" s="268" t="s">
        <v>211</v>
      </c>
    </row>
    <row r="1360" spans="1:51" s="14" customFormat="1" ht="12">
      <c r="A1360" s="14"/>
      <c r="B1360" s="258"/>
      <c r="C1360" s="259"/>
      <c r="D1360" s="249" t="s">
        <v>221</v>
      </c>
      <c r="E1360" s="260" t="s">
        <v>1</v>
      </c>
      <c r="F1360" s="261" t="s">
        <v>415</v>
      </c>
      <c r="G1360" s="259"/>
      <c r="H1360" s="262">
        <v>4.88</v>
      </c>
      <c r="I1360" s="263"/>
      <c r="J1360" s="259"/>
      <c r="K1360" s="259"/>
      <c r="L1360" s="264"/>
      <c r="M1360" s="265"/>
      <c r="N1360" s="266"/>
      <c r="O1360" s="266"/>
      <c r="P1360" s="266"/>
      <c r="Q1360" s="266"/>
      <c r="R1360" s="266"/>
      <c r="S1360" s="266"/>
      <c r="T1360" s="267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68" t="s">
        <v>221</v>
      </c>
      <c r="AU1360" s="268" t="s">
        <v>84</v>
      </c>
      <c r="AV1360" s="14" t="s">
        <v>84</v>
      </c>
      <c r="AW1360" s="14" t="s">
        <v>31</v>
      </c>
      <c r="AX1360" s="14" t="s">
        <v>74</v>
      </c>
      <c r="AY1360" s="268" t="s">
        <v>211</v>
      </c>
    </row>
    <row r="1361" spans="1:51" s="14" customFormat="1" ht="12">
      <c r="A1361" s="14"/>
      <c r="B1361" s="258"/>
      <c r="C1361" s="259"/>
      <c r="D1361" s="249" t="s">
        <v>221</v>
      </c>
      <c r="E1361" s="260" t="s">
        <v>1</v>
      </c>
      <c r="F1361" s="261" t="s">
        <v>416</v>
      </c>
      <c r="G1361" s="259"/>
      <c r="H1361" s="262">
        <v>3.58</v>
      </c>
      <c r="I1361" s="263"/>
      <c r="J1361" s="259"/>
      <c r="K1361" s="259"/>
      <c r="L1361" s="264"/>
      <c r="M1361" s="265"/>
      <c r="N1361" s="266"/>
      <c r="O1361" s="266"/>
      <c r="P1361" s="266"/>
      <c r="Q1361" s="266"/>
      <c r="R1361" s="266"/>
      <c r="S1361" s="266"/>
      <c r="T1361" s="267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68" t="s">
        <v>221</v>
      </c>
      <c r="AU1361" s="268" t="s">
        <v>84</v>
      </c>
      <c r="AV1361" s="14" t="s">
        <v>84</v>
      </c>
      <c r="AW1361" s="14" t="s">
        <v>31</v>
      </c>
      <c r="AX1361" s="14" t="s">
        <v>74</v>
      </c>
      <c r="AY1361" s="268" t="s">
        <v>211</v>
      </c>
    </row>
    <row r="1362" spans="1:51" s="14" customFormat="1" ht="12">
      <c r="A1362" s="14"/>
      <c r="B1362" s="258"/>
      <c r="C1362" s="259"/>
      <c r="D1362" s="249" t="s">
        <v>221</v>
      </c>
      <c r="E1362" s="260" t="s">
        <v>1</v>
      </c>
      <c r="F1362" s="261" t="s">
        <v>416</v>
      </c>
      <c r="G1362" s="259"/>
      <c r="H1362" s="262">
        <v>3.58</v>
      </c>
      <c r="I1362" s="263"/>
      <c r="J1362" s="259"/>
      <c r="K1362" s="259"/>
      <c r="L1362" s="264"/>
      <c r="M1362" s="265"/>
      <c r="N1362" s="266"/>
      <c r="O1362" s="266"/>
      <c r="P1362" s="266"/>
      <c r="Q1362" s="266"/>
      <c r="R1362" s="266"/>
      <c r="S1362" s="266"/>
      <c r="T1362" s="267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68" t="s">
        <v>221</v>
      </c>
      <c r="AU1362" s="268" t="s">
        <v>84</v>
      </c>
      <c r="AV1362" s="14" t="s">
        <v>84</v>
      </c>
      <c r="AW1362" s="14" t="s">
        <v>31</v>
      </c>
      <c r="AX1362" s="14" t="s">
        <v>74</v>
      </c>
      <c r="AY1362" s="268" t="s">
        <v>211</v>
      </c>
    </row>
    <row r="1363" spans="1:51" s="14" customFormat="1" ht="12">
      <c r="A1363" s="14"/>
      <c r="B1363" s="258"/>
      <c r="C1363" s="259"/>
      <c r="D1363" s="249" t="s">
        <v>221</v>
      </c>
      <c r="E1363" s="260" t="s">
        <v>1</v>
      </c>
      <c r="F1363" s="261" t="s">
        <v>417</v>
      </c>
      <c r="G1363" s="259"/>
      <c r="H1363" s="262">
        <v>6.3</v>
      </c>
      <c r="I1363" s="263"/>
      <c r="J1363" s="259"/>
      <c r="K1363" s="259"/>
      <c r="L1363" s="264"/>
      <c r="M1363" s="265"/>
      <c r="N1363" s="266"/>
      <c r="O1363" s="266"/>
      <c r="P1363" s="266"/>
      <c r="Q1363" s="266"/>
      <c r="R1363" s="266"/>
      <c r="S1363" s="266"/>
      <c r="T1363" s="267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68" t="s">
        <v>221</v>
      </c>
      <c r="AU1363" s="268" t="s">
        <v>84</v>
      </c>
      <c r="AV1363" s="14" t="s">
        <v>84</v>
      </c>
      <c r="AW1363" s="14" t="s">
        <v>31</v>
      </c>
      <c r="AX1363" s="14" t="s">
        <v>74</v>
      </c>
      <c r="AY1363" s="268" t="s">
        <v>211</v>
      </c>
    </row>
    <row r="1364" spans="1:51" s="14" customFormat="1" ht="12">
      <c r="A1364" s="14"/>
      <c r="B1364" s="258"/>
      <c r="C1364" s="259"/>
      <c r="D1364" s="249" t="s">
        <v>221</v>
      </c>
      <c r="E1364" s="260" t="s">
        <v>1</v>
      </c>
      <c r="F1364" s="261" t="s">
        <v>418</v>
      </c>
      <c r="G1364" s="259"/>
      <c r="H1364" s="262">
        <v>4</v>
      </c>
      <c r="I1364" s="263"/>
      <c r="J1364" s="259"/>
      <c r="K1364" s="259"/>
      <c r="L1364" s="264"/>
      <c r="M1364" s="265"/>
      <c r="N1364" s="266"/>
      <c r="O1364" s="266"/>
      <c r="P1364" s="266"/>
      <c r="Q1364" s="266"/>
      <c r="R1364" s="266"/>
      <c r="S1364" s="266"/>
      <c r="T1364" s="267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68" t="s">
        <v>221</v>
      </c>
      <c r="AU1364" s="268" t="s">
        <v>84</v>
      </c>
      <c r="AV1364" s="14" t="s">
        <v>84</v>
      </c>
      <c r="AW1364" s="14" t="s">
        <v>31</v>
      </c>
      <c r="AX1364" s="14" t="s">
        <v>74</v>
      </c>
      <c r="AY1364" s="268" t="s">
        <v>211</v>
      </c>
    </row>
    <row r="1365" spans="1:51" s="14" customFormat="1" ht="12">
      <c r="A1365" s="14"/>
      <c r="B1365" s="258"/>
      <c r="C1365" s="259"/>
      <c r="D1365" s="249" t="s">
        <v>221</v>
      </c>
      <c r="E1365" s="260" t="s">
        <v>1</v>
      </c>
      <c r="F1365" s="261" t="s">
        <v>419</v>
      </c>
      <c r="G1365" s="259"/>
      <c r="H1365" s="262">
        <v>4.32</v>
      </c>
      <c r="I1365" s="263"/>
      <c r="J1365" s="259"/>
      <c r="K1365" s="259"/>
      <c r="L1365" s="264"/>
      <c r="M1365" s="265"/>
      <c r="N1365" s="266"/>
      <c r="O1365" s="266"/>
      <c r="P1365" s="266"/>
      <c r="Q1365" s="266"/>
      <c r="R1365" s="266"/>
      <c r="S1365" s="266"/>
      <c r="T1365" s="267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68" t="s">
        <v>221</v>
      </c>
      <c r="AU1365" s="268" t="s">
        <v>84</v>
      </c>
      <c r="AV1365" s="14" t="s">
        <v>84</v>
      </c>
      <c r="AW1365" s="14" t="s">
        <v>31</v>
      </c>
      <c r="AX1365" s="14" t="s">
        <v>74</v>
      </c>
      <c r="AY1365" s="268" t="s">
        <v>211</v>
      </c>
    </row>
    <row r="1366" spans="1:51" s="15" customFormat="1" ht="12">
      <c r="A1366" s="15"/>
      <c r="B1366" s="269"/>
      <c r="C1366" s="270"/>
      <c r="D1366" s="249" t="s">
        <v>221</v>
      </c>
      <c r="E1366" s="271" t="s">
        <v>1</v>
      </c>
      <c r="F1366" s="272" t="s">
        <v>225</v>
      </c>
      <c r="G1366" s="270"/>
      <c r="H1366" s="273">
        <v>171.78</v>
      </c>
      <c r="I1366" s="274"/>
      <c r="J1366" s="270"/>
      <c r="K1366" s="270"/>
      <c r="L1366" s="275"/>
      <c r="M1366" s="276"/>
      <c r="N1366" s="277"/>
      <c r="O1366" s="277"/>
      <c r="P1366" s="277"/>
      <c r="Q1366" s="277"/>
      <c r="R1366" s="277"/>
      <c r="S1366" s="277"/>
      <c r="T1366" s="278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T1366" s="279" t="s">
        <v>221</v>
      </c>
      <c r="AU1366" s="279" t="s">
        <v>84</v>
      </c>
      <c r="AV1366" s="15" t="s">
        <v>217</v>
      </c>
      <c r="AW1366" s="15" t="s">
        <v>31</v>
      </c>
      <c r="AX1366" s="15" t="s">
        <v>82</v>
      </c>
      <c r="AY1366" s="279" t="s">
        <v>211</v>
      </c>
    </row>
    <row r="1367" spans="1:65" s="2" customFormat="1" ht="24.15" customHeight="1">
      <c r="A1367" s="38"/>
      <c r="B1367" s="39"/>
      <c r="C1367" s="228" t="s">
        <v>1280</v>
      </c>
      <c r="D1367" s="228" t="s">
        <v>213</v>
      </c>
      <c r="E1367" s="229" t="s">
        <v>1281</v>
      </c>
      <c r="F1367" s="230" t="s">
        <v>1282</v>
      </c>
      <c r="G1367" s="231" t="s">
        <v>738</v>
      </c>
      <c r="H1367" s="291"/>
      <c r="I1367" s="233"/>
      <c r="J1367" s="234">
        <f>ROUND(I1367*H1367,2)</f>
        <v>0</v>
      </c>
      <c r="K1367" s="235"/>
      <c r="L1367" s="44"/>
      <c r="M1367" s="236" t="s">
        <v>1</v>
      </c>
      <c r="N1367" s="237" t="s">
        <v>39</v>
      </c>
      <c r="O1367" s="91"/>
      <c r="P1367" s="238">
        <f>O1367*H1367</f>
        <v>0</v>
      </c>
      <c r="Q1367" s="238">
        <v>0</v>
      </c>
      <c r="R1367" s="238">
        <f>Q1367*H1367</f>
        <v>0</v>
      </c>
      <c r="S1367" s="238">
        <v>0</v>
      </c>
      <c r="T1367" s="239">
        <f>S1367*H1367</f>
        <v>0</v>
      </c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  <c r="AE1367" s="38"/>
      <c r="AR1367" s="240" t="s">
        <v>310</v>
      </c>
      <c r="AT1367" s="240" t="s">
        <v>213</v>
      </c>
      <c r="AU1367" s="240" t="s">
        <v>84</v>
      </c>
      <c r="AY1367" s="17" t="s">
        <v>211</v>
      </c>
      <c r="BE1367" s="241">
        <f>IF(N1367="základní",J1367,0)</f>
        <v>0</v>
      </c>
      <c r="BF1367" s="241">
        <f>IF(N1367="snížená",J1367,0)</f>
        <v>0</v>
      </c>
      <c r="BG1367" s="241">
        <f>IF(N1367="zákl. přenesená",J1367,0)</f>
        <v>0</v>
      </c>
      <c r="BH1367" s="241">
        <f>IF(N1367="sníž. přenesená",J1367,0)</f>
        <v>0</v>
      </c>
      <c r="BI1367" s="241">
        <f>IF(N1367="nulová",J1367,0)</f>
        <v>0</v>
      </c>
      <c r="BJ1367" s="17" t="s">
        <v>82</v>
      </c>
      <c r="BK1367" s="241">
        <f>ROUND(I1367*H1367,2)</f>
        <v>0</v>
      </c>
      <c r="BL1367" s="17" t="s">
        <v>310</v>
      </c>
      <c r="BM1367" s="240" t="s">
        <v>1283</v>
      </c>
    </row>
    <row r="1368" spans="1:63" s="12" customFormat="1" ht="22.8" customHeight="1">
      <c r="A1368" s="12"/>
      <c r="B1368" s="212"/>
      <c r="C1368" s="213"/>
      <c r="D1368" s="214" t="s">
        <v>73</v>
      </c>
      <c r="E1368" s="226" t="s">
        <v>1284</v>
      </c>
      <c r="F1368" s="226" t="s">
        <v>1285</v>
      </c>
      <c r="G1368" s="213"/>
      <c r="H1368" s="213"/>
      <c r="I1368" s="216"/>
      <c r="J1368" s="227">
        <f>BK1368</f>
        <v>0</v>
      </c>
      <c r="K1368" s="213"/>
      <c r="L1368" s="218"/>
      <c r="M1368" s="219"/>
      <c r="N1368" s="220"/>
      <c r="O1368" s="220"/>
      <c r="P1368" s="221">
        <f>SUM(P1369:P1385)</f>
        <v>0</v>
      </c>
      <c r="Q1368" s="220"/>
      <c r="R1368" s="221">
        <f>SUM(R1369:R1385)</f>
        <v>0.012142159999999999</v>
      </c>
      <c r="S1368" s="220"/>
      <c r="T1368" s="222">
        <f>SUM(T1369:T1385)</f>
        <v>0</v>
      </c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R1368" s="223" t="s">
        <v>84</v>
      </c>
      <c r="AT1368" s="224" t="s">
        <v>73</v>
      </c>
      <c r="AU1368" s="224" t="s">
        <v>82</v>
      </c>
      <c r="AY1368" s="223" t="s">
        <v>211</v>
      </c>
      <c r="BK1368" s="225">
        <f>SUM(BK1369:BK1385)</f>
        <v>0</v>
      </c>
    </row>
    <row r="1369" spans="1:65" s="2" customFormat="1" ht="24.15" customHeight="1">
      <c r="A1369" s="38"/>
      <c r="B1369" s="39"/>
      <c r="C1369" s="228" t="s">
        <v>1286</v>
      </c>
      <c r="D1369" s="228" t="s">
        <v>213</v>
      </c>
      <c r="E1369" s="229" t="s">
        <v>1287</v>
      </c>
      <c r="F1369" s="230" t="s">
        <v>1288</v>
      </c>
      <c r="G1369" s="231" t="s">
        <v>292</v>
      </c>
      <c r="H1369" s="232">
        <v>26.396</v>
      </c>
      <c r="I1369" s="233"/>
      <c r="J1369" s="234">
        <f>ROUND(I1369*H1369,2)</f>
        <v>0</v>
      </c>
      <c r="K1369" s="235"/>
      <c r="L1369" s="44"/>
      <c r="M1369" s="236" t="s">
        <v>1</v>
      </c>
      <c r="N1369" s="237" t="s">
        <v>39</v>
      </c>
      <c r="O1369" s="91"/>
      <c r="P1369" s="238">
        <f>O1369*H1369</f>
        <v>0</v>
      </c>
      <c r="Q1369" s="238">
        <v>8E-05</v>
      </c>
      <c r="R1369" s="238">
        <f>Q1369*H1369</f>
        <v>0.0021116800000000003</v>
      </c>
      <c r="S1369" s="238">
        <v>0</v>
      </c>
      <c r="T1369" s="239">
        <f>S1369*H1369</f>
        <v>0</v>
      </c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  <c r="AE1369" s="38"/>
      <c r="AR1369" s="240" t="s">
        <v>310</v>
      </c>
      <c r="AT1369" s="240" t="s">
        <v>213</v>
      </c>
      <c r="AU1369" s="240" t="s">
        <v>84</v>
      </c>
      <c r="AY1369" s="17" t="s">
        <v>211</v>
      </c>
      <c r="BE1369" s="241">
        <f>IF(N1369="základní",J1369,0)</f>
        <v>0</v>
      </c>
      <c r="BF1369" s="241">
        <f>IF(N1369="snížená",J1369,0)</f>
        <v>0</v>
      </c>
      <c r="BG1369" s="241">
        <f>IF(N1369="zákl. přenesená",J1369,0)</f>
        <v>0</v>
      </c>
      <c r="BH1369" s="241">
        <f>IF(N1369="sníž. přenesená",J1369,0)</f>
        <v>0</v>
      </c>
      <c r="BI1369" s="241">
        <f>IF(N1369="nulová",J1369,0)</f>
        <v>0</v>
      </c>
      <c r="BJ1369" s="17" t="s">
        <v>82</v>
      </c>
      <c r="BK1369" s="241">
        <f>ROUND(I1369*H1369,2)</f>
        <v>0</v>
      </c>
      <c r="BL1369" s="17" t="s">
        <v>310</v>
      </c>
      <c r="BM1369" s="240" t="s">
        <v>1289</v>
      </c>
    </row>
    <row r="1370" spans="1:51" s="13" customFormat="1" ht="12">
      <c r="A1370" s="13"/>
      <c r="B1370" s="247"/>
      <c r="C1370" s="248"/>
      <c r="D1370" s="249" t="s">
        <v>221</v>
      </c>
      <c r="E1370" s="250" t="s">
        <v>1</v>
      </c>
      <c r="F1370" s="251" t="s">
        <v>223</v>
      </c>
      <c r="G1370" s="248"/>
      <c r="H1370" s="250" t="s">
        <v>1</v>
      </c>
      <c r="I1370" s="252"/>
      <c r="J1370" s="248"/>
      <c r="K1370" s="248"/>
      <c r="L1370" s="253"/>
      <c r="M1370" s="254"/>
      <c r="N1370" s="255"/>
      <c r="O1370" s="255"/>
      <c r="P1370" s="255"/>
      <c r="Q1370" s="255"/>
      <c r="R1370" s="255"/>
      <c r="S1370" s="255"/>
      <c r="T1370" s="256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57" t="s">
        <v>221</v>
      </c>
      <c r="AU1370" s="257" t="s">
        <v>84</v>
      </c>
      <c r="AV1370" s="13" t="s">
        <v>82</v>
      </c>
      <c r="AW1370" s="13" t="s">
        <v>31</v>
      </c>
      <c r="AX1370" s="13" t="s">
        <v>74</v>
      </c>
      <c r="AY1370" s="257" t="s">
        <v>211</v>
      </c>
    </row>
    <row r="1371" spans="1:51" s="14" customFormat="1" ht="12">
      <c r="A1371" s="14"/>
      <c r="B1371" s="258"/>
      <c r="C1371" s="259"/>
      <c r="D1371" s="249" t="s">
        <v>221</v>
      </c>
      <c r="E1371" s="260" t="s">
        <v>1</v>
      </c>
      <c r="F1371" s="261" t="s">
        <v>1290</v>
      </c>
      <c r="G1371" s="259"/>
      <c r="H1371" s="262">
        <v>1.201</v>
      </c>
      <c r="I1371" s="263"/>
      <c r="J1371" s="259"/>
      <c r="K1371" s="259"/>
      <c r="L1371" s="264"/>
      <c r="M1371" s="265"/>
      <c r="N1371" s="266"/>
      <c r="O1371" s="266"/>
      <c r="P1371" s="266"/>
      <c r="Q1371" s="266"/>
      <c r="R1371" s="266"/>
      <c r="S1371" s="266"/>
      <c r="T1371" s="267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T1371" s="268" t="s">
        <v>221</v>
      </c>
      <c r="AU1371" s="268" t="s">
        <v>84</v>
      </c>
      <c r="AV1371" s="14" t="s">
        <v>84</v>
      </c>
      <c r="AW1371" s="14" t="s">
        <v>31</v>
      </c>
      <c r="AX1371" s="14" t="s">
        <v>74</v>
      </c>
      <c r="AY1371" s="268" t="s">
        <v>211</v>
      </c>
    </row>
    <row r="1372" spans="1:51" s="14" customFormat="1" ht="12">
      <c r="A1372" s="14"/>
      <c r="B1372" s="258"/>
      <c r="C1372" s="259"/>
      <c r="D1372" s="249" t="s">
        <v>221</v>
      </c>
      <c r="E1372" s="260" t="s">
        <v>1</v>
      </c>
      <c r="F1372" s="261" t="s">
        <v>1291</v>
      </c>
      <c r="G1372" s="259"/>
      <c r="H1372" s="262">
        <v>3.05</v>
      </c>
      <c r="I1372" s="263"/>
      <c r="J1372" s="259"/>
      <c r="K1372" s="259"/>
      <c r="L1372" s="264"/>
      <c r="M1372" s="265"/>
      <c r="N1372" s="266"/>
      <c r="O1372" s="266"/>
      <c r="P1372" s="266"/>
      <c r="Q1372" s="266"/>
      <c r="R1372" s="266"/>
      <c r="S1372" s="266"/>
      <c r="T1372" s="267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68" t="s">
        <v>221</v>
      </c>
      <c r="AU1372" s="268" t="s">
        <v>84</v>
      </c>
      <c r="AV1372" s="14" t="s">
        <v>84</v>
      </c>
      <c r="AW1372" s="14" t="s">
        <v>31</v>
      </c>
      <c r="AX1372" s="14" t="s">
        <v>74</v>
      </c>
      <c r="AY1372" s="268" t="s">
        <v>211</v>
      </c>
    </row>
    <row r="1373" spans="1:51" s="14" customFormat="1" ht="12">
      <c r="A1373" s="14"/>
      <c r="B1373" s="258"/>
      <c r="C1373" s="259"/>
      <c r="D1373" s="249" t="s">
        <v>221</v>
      </c>
      <c r="E1373" s="260" t="s">
        <v>1</v>
      </c>
      <c r="F1373" s="261" t="s">
        <v>1292</v>
      </c>
      <c r="G1373" s="259"/>
      <c r="H1373" s="262">
        <v>1.505</v>
      </c>
      <c r="I1373" s="263"/>
      <c r="J1373" s="259"/>
      <c r="K1373" s="259"/>
      <c r="L1373" s="264"/>
      <c r="M1373" s="265"/>
      <c r="N1373" s="266"/>
      <c r="O1373" s="266"/>
      <c r="P1373" s="266"/>
      <c r="Q1373" s="266"/>
      <c r="R1373" s="266"/>
      <c r="S1373" s="266"/>
      <c r="T1373" s="267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68" t="s">
        <v>221</v>
      </c>
      <c r="AU1373" s="268" t="s">
        <v>84</v>
      </c>
      <c r="AV1373" s="14" t="s">
        <v>84</v>
      </c>
      <c r="AW1373" s="14" t="s">
        <v>31</v>
      </c>
      <c r="AX1373" s="14" t="s">
        <v>74</v>
      </c>
      <c r="AY1373" s="268" t="s">
        <v>211</v>
      </c>
    </row>
    <row r="1374" spans="1:51" s="13" customFormat="1" ht="12">
      <c r="A1374" s="13"/>
      <c r="B1374" s="247"/>
      <c r="C1374" s="248"/>
      <c r="D1374" s="249" t="s">
        <v>221</v>
      </c>
      <c r="E1374" s="250" t="s">
        <v>1</v>
      </c>
      <c r="F1374" s="251" t="s">
        <v>331</v>
      </c>
      <c r="G1374" s="248"/>
      <c r="H1374" s="250" t="s">
        <v>1</v>
      </c>
      <c r="I1374" s="252"/>
      <c r="J1374" s="248"/>
      <c r="K1374" s="248"/>
      <c r="L1374" s="253"/>
      <c r="M1374" s="254"/>
      <c r="N1374" s="255"/>
      <c r="O1374" s="255"/>
      <c r="P1374" s="255"/>
      <c r="Q1374" s="255"/>
      <c r="R1374" s="255"/>
      <c r="S1374" s="255"/>
      <c r="T1374" s="256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57" t="s">
        <v>221</v>
      </c>
      <c r="AU1374" s="257" t="s">
        <v>84</v>
      </c>
      <c r="AV1374" s="13" t="s">
        <v>82</v>
      </c>
      <c r="AW1374" s="13" t="s">
        <v>31</v>
      </c>
      <c r="AX1374" s="13" t="s">
        <v>74</v>
      </c>
      <c r="AY1374" s="257" t="s">
        <v>211</v>
      </c>
    </row>
    <row r="1375" spans="1:51" s="14" customFormat="1" ht="12">
      <c r="A1375" s="14"/>
      <c r="B1375" s="258"/>
      <c r="C1375" s="259"/>
      <c r="D1375" s="249" t="s">
        <v>221</v>
      </c>
      <c r="E1375" s="260" t="s">
        <v>1</v>
      </c>
      <c r="F1375" s="261" t="s">
        <v>1293</v>
      </c>
      <c r="G1375" s="259"/>
      <c r="H1375" s="262">
        <v>7.728</v>
      </c>
      <c r="I1375" s="263"/>
      <c r="J1375" s="259"/>
      <c r="K1375" s="259"/>
      <c r="L1375" s="264"/>
      <c r="M1375" s="265"/>
      <c r="N1375" s="266"/>
      <c r="O1375" s="266"/>
      <c r="P1375" s="266"/>
      <c r="Q1375" s="266"/>
      <c r="R1375" s="266"/>
      <c r="S1375" s="266"/>
      <c r="T1375" s="267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T1375" s="268" t="s">
        <v>221</v>
      </c>
      <c r="AU1375" s="268" t="s">
        <v>84</v>
      </c>
      <c r="AV1375" s="14" t="s">
        <v>84</v>
      </c>
      <c r="AW1375" s="14" t="s">
        <v>31</v>
      </c>
      <c r="AX1375" s="14" t="s">
        <v>74</v>
      </c>
      <c r="AY1375" s="268" t="s">
        <v>211</v>
      </c>
    </row>
    <row r="1376" spans="1:51" s="14" customFormat="1" ht="12">
      <c r="A1376" s="14"/>
      <c r="B1376" s="258"/>
      <c r="C1376" s="259"/>
      <c r="D1376" s="249" t="s">
        <v>221</v>
      </c>
      <c r="E1376" s="260" t="s">
        <v>1</v>
      </c>
      <c r="F1376" s="261" t="s">
        <v>1294</v>
      </c>
      <c r="G1376" s="259"/>
      <c r="H1376" s="262">
        <v>2.592</v>
      </c>
      <c r="I1376" s="263"/>
      <c r="J1376" s="259"/>
      <c r="K1376" s="259"/>
      <c r="L1376" s="264"/>
      <c r="M1376" s="265"/>
      <c r="N1376" s="266"/>
      <c r="O1376" s="266"/>
      <c r="P1376" s="266"/>
      <c r="Q1376" s="266"/>
      <c r="R1376" s="266"/>
      <c r="S1376" s="266"/>
      <c r="T1376" s="267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68" t="s">
        <v>221</v>
      </c>
      <c r="AU1376" s="268" t="s">
        <v>84</v>
      </c>
      <c r="AV1376" s="14" t="s">
        <v>84</v>
      </c>
      <c r="AW1376" s="14" t="s">
        <v>31</v>
      </c>
      <c r="AX1376" s="14" t="s">
        <v>74</v>
      </c>
      <c r="AY1376" s="268" t="s">
        <v>211</v>
      </c>
    </row>
    <row r="1377" spans="1:51" s="13" customFormat="1" ht="12">
      <c r="A1377" s="13"/>
      <c r="B1377" s="247"/>
      <c r="C1377" s="248"/>
      <c r="D1377" s="249" t="s">
        <v>221</v>
      </c>
      <c r="E1377" s="250" t="s">
        <v>1</v>
      </c>
      <c r="F1377" s="251" t="s">
        <v>335</v>
      </c>
      <c r="G1377" s="248"/>
      <c r="H1377" s="250" t="s">
        <v>1</v>
      </c>
      <c r="I1377" s="252"/>
      <c r="J1377" s="248"/>
      <c r="K1377" s="248"/>
      <c r="L1377" s="253"/>
      <c r="M1377" s="254"/>
      <c r="N1377" s="255"/>
      <c r="O1377" s="255"/>
      <c r="P1377" s="255"/>
      <c r="Q1377" s="255"/>
      <c r="R1377" s="255"/>
      <c r="S1377" s="255"/>
      <c r="T1377" s="256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57" t="s">
        <v>221</v>
      </c>
      <c r="AU1377" s="257" t="s">
        <v>84</v>
      </c>
      <c r="AV1377" s="13" t="s">
        <v>82</v>
      </c>
      <c r="AW1377" s="13" t="s">
        <v>31</v>
      </c>
      <c r="AX1377" s="13" t="s">
        <v>74</v>
      </c>
      <c r="AY1377" s="257" t="s">
        <v>211</v>
      </c>
    </row>
    <row r="1378" spans="1:51" s="14" customFormat="1" ht="12">
      <c r="A1378" s="14"/>
      <c r="B1378" s="258"/>
      <c r="C1378" s="259"/>
      <c r="D1378" s="249" t="s">
        <v>221</v>
      </c>
      <c r="E1378" s="260" t="s">
        <v>1</v>
      </c>
      <c r="F1378" s="261" t="s">
        <v>1293</v>
      </c>
      <c r="G1378" s="259"/>
      <c r="H1378" s="262">
        <v>7.728</v>
      </c>
      <c r="I1378" s="263"/>
      <c r="J1378" s="259"/>
      <c r="K1378" s="259"/>
      <c r="L1378" s="264"/>
      <c r="M1378" s="265"/>
      <c r="N1378" s="266"/>
      <c r="O1378" s="266"/>
      <c r="P1378" s="266"/>
      <c r="Q1378" s="266"/>
      <c r="R1378" s="266"/>
      <c r="S1378" s="266"/>
      <c r="T1378" s="267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68" t="s">
        <v>221</v>
      </c>
      <c r="AU1378" s="268" t="s">
        <v>84</v>
      </c>
      <c r="AV1378" s="14" t="s">
        <v>84</v>
      </c>
      <c r="AW1378" s="14" t="s">
        <v>31</v>
      </c>
      <c r="AX1378" s="14" t="s">
        <v>74</v>
      </c>
      <c r="AY1378" s="268" t="s">
        <v>211</v>
      </c>
    </row>
    <row r="1379" spans="1:51" s="14" customFormat="1" ht="12">
      <c r="A1379" s="14"/>
      <c r="B1379" s="258"/>
      <c r="C1379" s="259"/>
      <c r="D1379" s="249" t="s">
        <v>221</v>
      </c>
      <c r="E1379" s="260" t="s">
        <v>1</v>
      </c>
      <c r="F1379" s="261" t="s">
        <v>1294</v>
      </c>
      <c r="G1379" s="259"/>
      <c r="H1379" s="262">
        <v>2.592</v>
      </c>
      <c r="I1379" s="263"/>
      <c r="J1379" s="259"/>
      <c r="K1379" s="259"/>
      <c r="L1379" s="264"/>
      <c r="M1379" s="265"/>
      <c r="N1379" s="266"/>
      <c r="O1379" s="266"/>
      <c r="P1379" s="266"/>
      <c r="Q1379" s="266"/>
      <c r="R1379" s="266"/>
      <c r="S1379" s="266"/>
      <c r="T1379" s="267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68" t="s">
        <v>221</v>
      </c>
      <c r="AU1379" s="268" t="s">
        <v>84</v>
      </c>
      <c r="AV1379" s="14" t="s">
        <v>84</v>
      </c>
      <c r="AW1379" s="14" t="s">
        <v>31</v>
      </c>
      <c r="AX1379" s="14" t="s">
        <v>74</v>
      </c>
      <c r="AY1379" s="268" t="s">
        <v>211</v>
      </c>
    </row>
    <row r="1380" spans="1:51" s="15" customFormat="1" ht="12">
      <c r="A1380" s="15"/>
      <c r="B1380" s="269"/>
      <c r="C1380" s="270"/>
      <c r="D1380" s="249" t="s">
        <v>221</v>
      </c>
      <c r="E1380" s="271" t="s">
        <v>1</v>
      </c>
      <c r="F1380" s="272" t="s">
        <v>225</v>
      </c>
      <c r="G1380" s="270"/>
      <c r="H1380" s="273">
        <v>26.396</v>
      </c>
      <c r="I1380" s="274"/>
      <c r="J1380" s="270"/>
      <c r="K1380" s="270"/>
      <c r="L1380" s="275"/>
      <c r="M1380" s="276"/>
      <c r="N1380" s="277"/>
      <c r="O1380" s="277"/>
      <c r="P1380" s="277"/>
      <c r="Q1380" s="277"/>
      <c r="R1380" s="277"/>
      <c r="S1380" s="277"/>
      <c r="T1380" s="278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T1380" s="279" t="s">
        <v>221</v>
      </c>
      <c r="AU1380" s="279" t="s">
        <v>84</v>
      </c>
      <c r="AV1380" s="15" t="s">
        <v>217</v>
      </c>
      <c r="AW1380" s="15" t="s">
        <v>31</v>
      </c>
      <c r="AX1380" s="15" t="s">
        <v>82</v>
      </c>
      <c r="AY1380" s="279" t="s">
        <v>211</v>
      </c>
    </row>
    <row r="1381" spans="1:65" s="2" customFormat="1" ht="24.15" customHeight="1">
      <c r="A1381" s="38"/>
      <c r="B1381" s="39"/>
      <c r="C1381" s="228" t="s">
        <v>1295</v>
      </c>
      <c r="D1381" s="228" t="s">
        <v>213</v>
      </c>
      <c r="E1381" s="229" t="s">
        <v>1296</v>
      </c>
      <c r="F1381" s="230" t="s">
        <v>1297</v>
      </c>
      <c r="G1381" s="231" t="s">
        <v>292</v>
      </c>
      <c r="H1381" s="232">
        <v>26.396</v>
      </c>
      <c r="I1381" s="233"/>
      <c r="J1381" s="234">
        <f>ROUND(I1381*H1381,2)</f>
        <v>0</v>
      </c>
      <c r="K1381" s="235"/>
      <c r="L1381" s="44"/>
      <c r="M1381" s="236" t="s">
        <v>1</v>
      </c>
      <c r="N1381" s="237" t="s">
        <v>39</v>
      </c>
      <c r="O1381" s="91"/>
      <c r="P1381" s="238">
        <f>O1381*H1381</f>
        <v>0</v>
      </c>
      <c r="Q1381" s="238">
        <v>0.00014</v>
      </c>
      <c r="R1381" s="238">
        <f>Q1381*H1381</f>
        <v>0.00369544</v>
      </c>
      <c r="S1381" s="238">
        <v>0</v>
      </c>
      <c r="T1381" s="239">
        <f>S1381*H1381</f>
        <v>0</v>
      </c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  <c r="AE1381" s="38"/>
      <c r="AR1381" s="240" t="s">
        <v>310</v>
      </c>
      <c r="AT1381" s="240" t="s">
        <v>213</v>
      </c>
      <c r="AU1381" s="240" t="s">
        <v>84</v>
      </c>
      <c r="AY1381" s="17" t="s">
        <v>211</v>
      </c>
      <c r="BE1381" s="241">
        <f>IF(N1381="základní",J1381,0)</f>
        <v>0</v>
      </c>
      <c r="BF1381" s="241">
        <f>IF(N1381="snížená",J1381,0)</f>
        <v>0</v>
      </c>
      <c r="BG1381" s="241">
        <f>IF(N1381="zákl. přenesená",J1381,0)</f>
        <v>0</v>
      </c>
      <c r="BH1381" s="241">
        <f>IF(N1381="sníž. přenesená",J1381,0)</f>
        <v>0</v>
      </c>
      <c r="BI1381" s="241">
        <f>IF(N1381="nulová",J1381,0)</f>
        <v>0</v>
      </c>
      <c r="BJ1381" s="17" t="s">
        <v>82</v>
      </c>
      <c r="BK1381" s="241">
        <f>ROUND(I1381*H1381,2)</f>
        <v>0</v>
      </c>
      <c r="BL1381" s="17" t="s">
        <v>310</v>
      </c>
      <c r="BM1381" s="240" t="s">
        <v>1298</v>
      </c>
    </row>
    <row r="1382" spans="1:65" s="2" customFormat="1" ht="24.15" customHeight="1">
      <c r="A1382" s="38"/>
      <c r="B1382" s="39"/>
      <c r="C1382" s="228" t="s">
        <v>1299</v>
      </c>
      <c r="D1382" s="228" t="s">
        <v>213</v>
      </c>
      <c r="E1382" s="229" t="s">
        <v>1300</v>
      </c>
      <c r="F1382" s="230" t="s">
        <v>1301</v>
      </c>
      <c r="G1382" s="231" t="s">
        <v>292</v>
      </c>
      <c r="H1382" s="232">
        <v>52.792</v>
      </c>
      <c r="I1382" s="233"/>
      <c r="J1382" s="234">
        <f>ROUND(I1382*H1382,2)</f>
        <v>0</v>
      </c>
      <c r="K1382" s="235"/>
      <c r="L1382" s="44"/>
      <c r="M1382" s="236" t="s">
        <v>1</v>
      </c>
      <c r="N1382" s="237" t="s">
        <v>39</v>
      </c>
      <c r="O1382" s="91"/>
      <c r="P1382" s="238">
        <f>O1382*H1382</f>
        <v>0</v>
      </c>
      <c r="Q1382" s="238">
        <v>0.00012</v>
      </c>
      <c r="R1382" s="238">
        <f>Q1382*H1382</f>
        <v>0.00633504</v>
      </c>
      <c r="S1382" s="238">
        <v>0</v>
      </c>
      <c r="T1382" s="239">
        <f>S1382*H1382</f>
        <v>0</v>
      </c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  <c r="AE1382" s="38"/>
      <c r="AR1382" s="240" t="s">
        <v>310</v>
      </c>
      <c r="AT1382" s="240" t="s">
        <v>213</v>
      </c>
      <c r="AU1382" s="240" t="s">
        <v>84</v>
      </c>
      <c r="AY1382" s="17" t="s">
        <v>211</v>
      </c>
      <c r="BE1382" s="241">
        <f>IF(N1382="základní",J1382,0)</f>
        <v>0</v>
      </c>
      <c r="BF1382" s="241">
        <f>IF(N1382="snížená",J1382,0)</f>
        <v>0</v>
      </c>
      <c r="BG1382" s="241">
        <f>IF(N1382="zákl. přenesená",J1382,0)</f>
        <v>0</v>
      </c>
      <c r="BH1382" s="241">
        <f>IF(N1382="sníž. přenesená",J1382,0)</f>
        <v>0</v>
      </c>
      <c r="BI1382" s="241">
        <f>IF(N1382="nulová",J1382,0)</f>
        <v>0</v>
      </c>
      <c r="BJ1382" s="17" t="s">
        <v>82</v>
      </c>
      <c r="BK1382" s="241">
        <f>ROUND(I1382*H1382,2)</f>
        <v>0</v>
      </c>
      <c r="BL1382" s="17" t="s">
        <v>310</v>
      </c>
      <c r="BM1382" s="240" t="s">
        <v>1302</v>
      </c>
    </row>
    <row r="1383" spans="1:51" s="13" customFormat="1" ht="12">
      <c r="A1383" s="13"/>
      <c r="B1383" s="247"/>
      <c r="C1383" s="248"/>
      <c r="D1383" s="249" t="s">
        <v>221</v>
      </c>
      <c r="E1383" s="250" t="s">
        <v>1</v>
      </c>
      <c r="F1383" s="251" t="s">
        <v>1303</v>
      </c>
      <c r="G1383" s="248"/>
      <c r="H1383" s="250" t="s">
        <v>1</v>
      </c>
      <c r="I1383" s="252"/>
      <c r="J1383" s="248"/>
      <c r="K1383" s="248"/>
      <c r="L1383" s="253"/>
      <c r="M1383" s="254"/>
      <c r="N1383" s="255"/>
      <c r="O1383" s="255"/>
      <c r="P1383" s="255"/>
      <c r="Q1383" s="255"/>
      <c r="R1383" s="255"/>
      <c r="S1383" s="255"/>
      <c r="T1383" s="256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57" t="s">
        <v>221</v>
      </c>
      <c r="AU1383" s="257" t="s">
        <v>84</v>
      </c>
      <c r="AV1383" s="13" t="s">
        <v>82</v>
      </c>
      <c r="AW1383" s="13" t="s">
        <v>31</v>
      </c>
      <c r="AX1383" s="13" t="s">
        <v>74</v>
      </c>
      <c r="AY1383" s="257" t="s">
        <v>211</v>
      </c>
    </row>
    <row r="1384" spans="1:51" s="14" customFormat="1" ht="12">
      <c r="A1384" s="14"/>
      <c r="B1384" s="258"/>
      <c r="C1384" s="259"/>
      <c r="D1384" s="249" t="s">
        <v>221</v>
      </c>
      <c r="E1384" s="260" t="s">
        <v>1</v>
      </c>
      <c r="F1384" s="261" t="s">
        <v>1304</v>
      </c>
      <c r="G1384" s="259"/>
      <c r="H1384" s="262">
        <v>52.792</v>
      </c>
      <c r="I1384" s="263"/>
      <c r="J1384" s="259"/>
      <c r="K1384" s="259"/>
      <c r="L1384" s="264"/>
      <c r="M1384" s="265"/>
      <c r="N1384" s="266"/>
      <c r="O1384" s="266"/>
      <c r="P1384" s="266"/>
      <c r="Q1384" s="266"/>
      <c r="R1384" s="266"/>
      <c r="S1384" s="266"/>
      <c r="T1384" s="267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68" t="s">
        <v>221</v>
      </c>
      <c r="AU1384" s="268" t="s">
        <v>84</v>
      </c>
      <c r="AV1384" s="14" t="s">
        <v>84</v>
      </c>
      <c r="AW1384" s="14" t="s">
        <v>31</v>
      </c>
      <c r="AX1384" s="14" t="s">
        <v>74</v>
      </c>
      <c r="AY1384" s="268" t="s">
        <v>211</v>
      </c>
    </row>
    <row r="1385" spans="1:51" s="15" customFormat="1" ht="12">
      <c r="A1385" s="15"/>
      <c r="B1385" s="269"/>
      <c r="C1385" s="270"/>
      <c r="D1385" s="249" t="s">
        <v>221</v>
      </c>
      <c r="E1385" s="271" t="s">
        <v>1</v>
      </c>
      <c r="F1385" s="272" t="s">
        <v>225</v>
      </c>
      <c r="G1385" s="270"/>
      <c r="H1385" s="273">
        <v>52.792</v>
      </c>
      <c r="I1385" s="274"/>
      <c r="J1385" s="270"/>
      <c r="K1385" s="270"/>
      <c r="L1385" s="275"/>
      <c r="M1385" s="276"/>
      <c r="N1385" s="277"/>
      <c r="O1385" s="277"/>
      <c r="P1385" s="277"/>
      <c r="Q1385" s="277"/>
      <c r="R1385" s="277"/>
      <c r="S1385" s="277"/>
      <c r="T1385" s="278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T1385" s="279" t="s">
        <v>221</v>
      </c>
      <c r="AU1385" s="279" t="s">
        <v>84</v>
      </c>
      <c r="AV1385" s="15" t="s">
        <v>217</v>
      </c>
      <c r="AW1385" s="15" t="s">
        <v>31</v>
      </c>
      <c r="AX1385" s="15" t="s">
        <v>82</v>
      </c>
      <c r="AY1385" s="279" t="s">
        <v>211</v>
      </c>
    </row>
    <row r="1386" spans="1:63" s="12" customFormat="1" ht="22.8" customHeight="1">
      <c r="A1386" s="12"/>
      <c r="B1386" s="212"/>
      <c r="C1386" s="213"/>
      <c r="D1386" s="214" t="s">
        <v>73</v>
      </c>
      <c r="E1386" s="226" t="s">
        <v>1305</v>
      </c>
      <c r="F1386" s="226" t="s">
        <v>1306</v>
      </c>
      <c r="G1386" s="213"/>
      <c r="H1386" s="213"/>
      <c r="I1386" s="216"/>
      <c r="J1386" s="227">
        <f>BK1386</f>
        <v>0</v>
      </c>
      <c r="K1386" s="213"/>
      <c r="L1386" s="218"/>
      <c r="M1386" s="219"/>
      <c r="N1386" s="220"/>
      <c r="O1386" s="220"/>
      <c r="P1386" s="221">
        <f>SUM(P1387:P1429)</f>
        <v>0</v>
      </c>
      <c r="Q1386" s="220"/>
      <c r="R1386" s="221">
        <f>SUM(R1387:R1429)</f>
        <v>0.38651984000000006</v>
      </c>
      <c r="S1386" s="220"/>
      <c r="T1386" s="222">
        <f>SUM(T1387:T1429)</f>
        <v>0</v>
      </c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R1386" s="223" t="s">
        <v>84</v>
      </c>
      <c r="AT1386" s="224" t="s">
        <v>73</v>
      </c>
      <c r="AU1386" s="224" t="s">
        <v>82</v>
      </c>
      <c r="AY1386" s="223" t="s">
        <v>211</v>
      </c>
      <c r="BK1386" s="225">
        <f>SUM(BK1387:BK1429)</f>
        <v>0</v>
      </c>
    </row>
    <row r="1387" spans="1:65" s="2" customFormat="1" ht="24.15" customHeight="1">
      <c r="A1387" s="38"/>
      <c r="B1387" s="39"/>
      <c r="C1387" s="228" t="s">
        <v>1307</v>
      </c>
      <c r="D1387" s="228" t="s">
        <v>213</v>
      </c>
      <c r="E1387" s="229" t="s">
        <v>1308</v>
      </c>
      <c r="F1387" s="230" t="s">
        <v>1309</v>
      </c>
      <c r="G1387" s="231" t="s">
        <v>292</v>
      </c>
      <c r="H1387" s="232">
        <v>788.816</v>
      </c>
      <c r="I1387" s="233"/>
      <c r="J1387" s="234">
        <f>ROUND(I1387*H1387,2)</f>
        <v>0</v>
      </c>
      <c r="K1387" s="235"/>
      <c r="L1387" s="44"/>
      <c r="M1387" s="236" t="s">
        <v>1</v>
      </c>
      <c r="N1387" s="237" t="s">
        <v>39</v>
      </c>
      <c r="O1387" s="91"/>
      <c r="P1387" s="238">
        <f>O1387*H1387</f>
        <v>0</v>
      </c>
      <c r="Q1387" s="238">
        <v>0</v>
      </c>
      <c r="R1387" s="238">
        <f>Q1387*H1387</f>
        <v>0</v>
      </c>
      <c r="S1387" s="238">
        <v>0</v>
      </c>
      <c r="T1387" s="239">
        <f>S1387*H1387</f>
        <v>0</v>
      </c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  <c r="AE1387" s="38"/>
      <c r="AR1387" s="240" t="s">
        <v>310</v>
      </c>
      <c r="AT1387" s="240" t="s">
        <v>213</v>
      </c>
      <c r="AU1387" s="240" t="s">
        <v>84</v>
      </c>
      <c r="AY1387" s="17" t="s">
        <v>211</v>
      </c>
      <c r="BE1387" s="241">
        <f>IF(N1387="základní",J1387,0)</f>
        <v>0</v>
      </c>
      <c r="BF1387" s="241">
        <f>IF(N1387="snížená",J1387,0)</f>
        <v>0</v>
      </c>
      <c r="BG1387" s="241">
        <f>IF(N1387="zákl. přenesená",J1387,0)</f>
        <v>0</v>
      </c>
      <c r="BH1387" s="241">
        <f>IF(N1387="sníž. přenesená",J1387,0)</f>
        <v>0</v>
      </c>
      <c r="BI1387" s="241">
        <f>IF(N1387="nulová",J1387,0)</f>
        <v>0</v>
      </c>
      <c r="BJ1387" s="17" t="s">
        <v>82</v>
      </c>
      <c r="BK1387" s="241">
        <f>ROUND(I1387*H1387,2)</f>
        <v>0</v>
      </c>
      <c r="BL1387" s="17" t="s">
        <v>310</v>
      </c>
      <c r="BM1387" s="240" t="s">
        <v>1310</v>
      </c>
    </row>
    <row r="1388" spans="1:51" s="13" customFormat="1" ht="12">
      <c r="A1388" s="13"/>
      <c r="B1388" s="247"/>
      <c r="C1388" s="248"/>
      <c r="D1388" s="249" t="s">
        <v>221</v>
      </c>
      <c r="E1388" s="250" t="s">
        <v>1</v>
      </c>
      <c r="F1388" s="251" t="s">
        <v>223</v>
      </c>
      <c r="G1388" s="248"/>
      <c r="H1388" s="250" t="s">
        <v>1</v>
      </c>
      <c r="I1388" s="252"/>
      <c r="J1388" s="248"/>
      <c r="K1388" s="248"/>
      <c r="L1388" s="253"/>
      <c r="M1388" s="254"/>
      <c r="N1388" s="255"/>
      <c r="O1388" s="255"/>
      <c r="P1388" s="255"/>
      <c r="Q1388" s="255"/>
      <c r="R1388" s="255"/>
      <c r="S1388" s="255"/>
      <c r="T1388" s="256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57" t="s">
        <v>221</v>
      </c>
      <c r="AU1388" s="257" t="s">
        <v>84</v>
      </c>
      <c r="AV1388" s="13" t="s">
        <v>82</v>
      </c>
      <c r="AW1388" s="13" t="s">
        <v>31</v>
      </c>
      <c r="AX1388" s="13" t="s">
        <v>74</v>
      </c>
      <c r="AY1388" s="257" t="s">
        <v>211</v>
      </c>
    </row>
    <row r="1389" spans="1:51" s="14" customFormat="1" ht="12">
      <c r="A1389" s="14"/>
      <c r="B1389" s="258"/>
      <c r="C1389" s="259"/>
      <c r="D1389" s="249" t="s">
        <v>221</v>
      </c>
      <c r="E1389" s="260" t="s">
        <v>1</v>
      </c>
      <c r="F1389" s="261" t="s">
        <v>1311</v>
      </c>
      <c r="G1389" s="259"/>
      <c r="H1389" s="262">
        <v>24.31</v>
      </c>
      <c r="I1389" s="263"/>
      <c r="J1389" s="259"/>
      <c r="K1389" s="259"/>
      <c r="L1389" s="264"/>
      <c r="M1389" s="265"/>
      <c r="N1389" s="266"/>
      <c r="O1389" s="266"/>
      <c r="P1389" s="266"/>
      <c r="Q1389" s="266"/>
      <c r="R1389" s="266"/>
      <c r="S1389" s="266"/>
      <c r="T1389" s="267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68" t="s">
        <v>221</v>
      </c>
      <c r="AU1389" s="268" t="s">
        <v>84</v>
      </c>
      <c r="AV1389" s="14" t="s">
        <v>84</v>
      </c>
      <c r="AW1389" s="14" t="s">
        <v>31</v>
      </c>
      <c r="AX1389" s="14" t="s">
        <v>74</v>
      </c>
      <c r="AY1389" s="268" t="s">
        <v>211</v>
      </c>
    </row>
    <row r="1390" spans="1:51" s="14" customFormat="1" ht="12">
      <c r="A1390" s="14"/>
      <c r="B1390" s="258"/>
      <c r="C1390" s="259"/>
      <c r="D1390" s="249" t="s">
        <v>221</v>
      </c>
      <c r="E1390" s="260" t="s">
        <v>1</v>
      </c>
      <c r="F1390" s="261" t="s">
        <v>342</v>
      </c>
      <c r="G1390" s="259"/>
      <c r="H1390" s="262">
        <v>0.867</v>
      </c>
      <c r="I1390" s="263"/>
      <c r="J1390" s="259"/>
      <c r="K1390" s="259"/>
      <c r="L1390" s="264"/>
      <c r="M1390" s="265"/>
      <c r="N1390" s="266"/>
      <c r="O1390" s="266"/>
      <c r="P1390" s="266"/>
      <c r="Q1390" s="266"/>
      <c r="R1390" s="266"/>
      <c r="S1390" s="266"/>
      <c r="T1390" s="267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68" t="s">
        <v>221</v>
      </c>
      <c r="AU1390" s="268" t="s">
        <v>84</v>
      </c>
      <c r="AV1390" s="14" t="s">
        <v>84</v>
      </c>
      <c r="AW1390" s="14" t="s">
        <v>31</v>
      </c>
      <c r="AX1390" s="14" t="s">
        <v>74</v>
      </c>
      <c r="AY1390" s="268" t="s">
        <v>211</v>
      </c>
    </row>
    <row r="1391" spans="1:51" s="14" customFormat="1" ht="12">
      <c r="A1391" s="14"/>
      <c r="B1391" s="258"/>
      <c r="C1391" s="259"/>
      <c r="D1391" s="249" t="s">
        <v>221</v>
      </c>
      <c r="E1391" s="260" t="s">
        <v>1</v>
      </c>
      <c r="F1391" s="261" t="s">
        <v>1312</v>
      </c>
      <c r="G1391" s="259"/>
      <c r="H1391" s="262">
        <v>14.872</v>
      </c>
      <c r="I1391" s="263"/>
      <c r="J1391" s="259"/>
      <c r="K1391" s="259"/>
      <c r="L1391" s="264"/>
      <c r="M1391" s="265"/>
      <c r="N1391" s="266"/>
      <c r="O1391" s="266"/>
      <c r="P1391" s="266"/>
      <c r="Q1391" s="266"/>
      <c r="R1391" s="266"/>
      <c r="S1391" s="266"/>
      <c r="T1391" s="267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68" t="s">
        <v>221</v>
      </c>
      <c r="AU1391" s="268" t="s">
        <v>84</v>
      </c>
      <c r="AV1391" s="14" t="s">
        <v>84</v>
      </c>
      <c r="AW1391" s="14" t="s">
        <v>31</v>
      </c>
      <c r="AX1391" s="14" t="s">
        <v>74</v>
      </c>
      <c r="AY1391" s="268" t="s">
        <v>211</v>
      </c>
    </row>
    <row r="1392" spans="1:51" s="14" customFormat="1" ht="12">
      <c r="A1392" s="14"/>
      <c r="B1392" s="258"/>
      <c r="C1392" s="259"/>
      <c r="D1392" s="249" t="s">
        <v>221</v>
      </c>
      <c r="E1392" s="260" t="s">
        <v>1</v>
      </c>
      <c r="F1392" s="261" t="s">
        <v>344</v>
      </c>
      <c r="G1392" s="259"/>
      <c r="H1392" s="262">
        <v>12.649</v>
      </c>
      <c r="I1392" s="263"/>
      <c r="J1392" s="259"/>
      <c r="K1392" s="259"/>
      <c r="L1392" s="264"/>
      <c r="M1392" s="265"/>
      <c r="N1392" s="266"/>
      <c r="O1392" s="266"/>
      <c r="P1392" s="266"/>
      <c r="Q1392" s="266"/>
      <c r="R1392" s="266"/>
      <c r="S1392" s="266"/>
      <c r="T1392" s="267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68" t="s">
        <v>221</v>
      </c>
      <c r="AU1392" s="268" t="s">
        <v>84</v>
      </c>
      <c r="AV1392" s="14" t="s">
        <v>84</v>
      </c>
      <c r="AW1392" s="14" t="s">
        <v>31</v>
      </c>
      <c r="AX1392" s="14" t="s">
        <v>74</v>
      </c>
      <c r="AY1392" s="268" t="s">
        <v>211</v>
      </c>
    </row>
    <row r="1393" spans="1:51" s="14" customFormat="1" ht="12">
      <c r="A1393" s="14"/>
      <c r="B1393" s="258"/>
      <c r="C1393" s="259"/>
      <c r="D1393" s="249" t="s">
        <v>221</v>
      </c>
      <c r="E1393" s="260" t="s">
        <v>1</v>
      </c>
      <c r="F1393" s="261" t="s">
        <v>345</v>
      </c>
      <c r="G1393" s="259"/>
      <c r="H1393" s="262">
        <v>10.894</v>
      </c>
      <c r="I1393" s="263"/>
      <c r="J1393" s="259"/>
      <c r="K1393" s="259"/>
      <c r="L1393" s="264"/>
      <c r="M1393" s="265"/>
      <c r="N1393" s="266"/>
      <c r="O1393" s="266"/>
      <c r="P1393" s="266"/>
      <c r="Q1393" s="266"/>
      <c r="R1393" s="266"/>
      <c r="S1393" s="266"/>
      <c r="T1393" s="267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T1393" s="268" t="s">
        <v>221</v>
      </c>
      <c r="AU1393" s="268" t="s">
        <v>84</v>
      </c>
      <c r="AV1393" s="14" t="s">
        <v>84</v>
      </c>
      <c r="AW1393" s="14" t="s">
        <v>31</v>
      </c>
      <c r="AX1393" s="14" t="s">
        <v>74</v>
      </c>
      <c r="AY1393" s="268" t="s">
        <v>211</v>
      </c>
    </row>
    <row r="1394" spans="1:51" s="14" customFormat="1" ht="12">
      <c r="A1394" s="14"/>
      <c r="B1394" s="258"/>
      <c r="C1394" s="259"/>
      <c r="D1394" s="249" t="s">
        <v>221</v>
      </c>
      <c r="E1394" s="260" t="s">
        <v>1</v>
      </c>
      <c r="F1394" s="261" t="s">
        <v>1313</v>
      </c>
      <c r="G1394" s="259"/>
      <c r="H1394" s="262">
        <v>93.44</v>
      </c>
      <c r="I1394" s="263"/>
      <c r="J1394" s="259"/>
      <c r="K1394" s="259"/>
      <c r="L1394" s="264"/>
      <c r="M1394" s="265"/>
      <c r="N1394" s="266"/>
      <c r="O1394" s="266"/>
      <c r="P1394" s="266"/>
      <c r="Q1394" s="266"/>
      <c r="R1394" s="266"/>
      <c r="S1394" s="266"/>
      <c r="T1394" s="267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68" t="s">
        <v>221</v>
      </c>
      <c r="AU1394" s="268" t="s">
        <v>84</v>
      </c>
      <c r="AV1394" s="14" t="s">
        <v>84</v>
      </c>
      <c r="AW1394" s="14" t="s">
        <v>31</v>
      </c>
      <c r="AX1394" s="14" t="s">
        <v>74</v>
      </c>
      <c r="AY1394" s="268" t="s">
        <v>211</v>
      </c>
    </row>
    <row r="1395" spans="1:51" s="13" customFormat="1" ht="12">
      <c r="A1395" s="13"/>
      <c r="B1395" s="247"/>
      <c r="C1395" s="248"/>
      <c r="D1395" s="249" t="s">
        <v>221</v>
      </c>
      <c r="E1395" s="250" t="s">
        <v>1</v>
      </c>
      <c r="F1395" s="251" t="s">
        <v>331</v>
      </c>
      <c r="G1395" s="248"/>
      <c r="H1395" s="250" t="s">
        <v>1</v>
      </c>
      <c r="I1395" s="252"/>
      <c r="J1395" s="248"/>
      <c r="K1395" s="248"/>
      <c r="L1395" s="253"/>
      <c r="M1395" s="254"/>
      <c r="N1395" s="255"/>
      <c r="O1395" s="255"/>
      <c r="P1395" s="255"/>
      <c r="Q1395" s="255"/>
      <c r="R1395" s="255"/>
      <c r="S1395" s="255"/>
      <c r="T1395" s="256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57" t="s">
        <v>221</v>
      </c>
      <c r="AU1395" s="257" t="s">
        <v>84</v>
      </c>
      <c r="AV1395" s="13" t="s">
        <v>82</v>
      </c>
      <c r="AW1395" s="13" t="s">
        <v>31</v>
      </c>
      <c r="AX1395" s="13" t="s">
        <v>74</v>
      </c>
      <c r="AY1395" s="257" t="s">
        <v>211</v>
      </c>
    </row>
    <row r="1396" spans="1:51" s="13" customFormat="1" ht="12">
      <c r="A1396" s="13"/>
      <c r="B1396" s="247"/>
      <c r="C1396" s="248"/>
      <c r="D1396" s="249" t="s">
        <v>221</v>
      </c>
      <c r="E1396" s="250" t="s">
        <v>1</v>
      </c>
      <c r="F1396" s="251" t="s">
        <v>347</v>
      </c>
      <c r="G1396" s="248"/>
      <c r="H1396" s="250" t="s">
        <v>1</v>
      </c>
      <c r="I1396" s="252"/>
      <c r="J1396" s="248"/>
      <c r="K1396" s="248"/>
      <c r="L1396" s="253"/>
      <c r="M1396" s="254"/>
      <c r="N1396" s="255"/>
      <c r="O1396" s="255"/>
      <c r="P1396" s="255"/>
      <c r="Q1396" s="255"/>
      <c r="R1396" s="255"/>
      <c r="S1396" s="255"/>
      <c r="T1396" s="256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57" t="s">
        <v>221</v>
      </c>
      <c r="AU1396" s="257" t="s">
        <v>84</v>
      </c>
      <c r="AV1396" s="13" t="s">
        <v>82</v>
      </c>
      <c r="AW1396" s="13" t="s">
        <v>31</v>
      </c>
      <c r="AX1396" s="13" t="s">
        <v>74</v>
      </c>
      <c r="AY1396" s="257" t="s">
        <v>211</v>
      </c>
    </row>
    <row r="1397" spans="1:51" s="14" customFormat="1" ht="12">
      <c r="A1397" s="14"/>
      <c r="B1397" s="258"/>
      <c r="C1397" s="259"/>
      <c r="D1397" s="249" t="s">
        <v>221</v>
      </c>
      <c r="E1397" s="260" t="s">
        <v>1</v>
      </c>
      <c r="F1397" s="261" t="s">
        <v>348</v>
      </c>
      <c r="G1397" s="259"/>
      <c r="H1397" s="262">
        <v>0.588</v>
      </c>
      <c r="I1397" s="263"/>
      <c r="J1397" s="259"/>
      <c r="K1397" s="259"/>
      <c r="L1397" s="264"/>
      <c r="M1397" s="265"/>
      <c r="N1397" s="266"/>
      <c r="O1397" s="266"/>
      <c r="P1397" s="266"/>
      <c r="Q1397" s="266"/>
      <c r="R1397" s="266"/>
      <c r="S1397" s="266"/>
      <c r="T1397" s="267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68" t="s">
        <v>221</v>
      </c>
      <c r="AU1397" s="268" t="s">
        <v>84</v>
      </c>
      <c r="AV1397" s="14" t="s">
        <v>84</v>
      </c>
      <c r="AW1397" s="14" t="s">
        <v>31</v>
      </c>
      <c r="AX1397" s="14" t="s">
        <v>74</v>
      </c>
      <c r="AY1397" s="268" t="s">
        <v>211</v>
      </c>
    </row>
    <row r="1398" spans="1:51" s="14" customFormat="1" ht="12">
      <c r="A1398" s="14"/>
      <c r="B1398" s="258"/>
      <c r="C1398" s="259"/>
      <c r="D1398" s="249" t="s">
        <v>221</v>
      </c>
      <c r="E1398" s="260" t="s">
        <v>1</v>
      </c>
      <c r="F1398" s="261" t="s">
        <v>1314</v>
      </c>
      <c r="G1398" s="259"/>
      <c r="H1398" s="262">
        <v>15.6</v>
      </c>
      <c r="I1398" s="263"/>
      <c r="J1398" s="259"/>
      <c r="K1398" s="259"/>
      <c r="L1398" s="264"/>
      <c r="M1398" s="265"/>
      <c r="N1398" s="266"/>
      <c r="O1398" s="266"/>
      <c r="P1398" s="266"/>
      <c r="Q1398" s="266"/>
      <c r="R1398" s="266"/>
      <c r="S1398" s="266"/>
      <c r="T1398" s="267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68" t="s">
        <v>221</v>
      </c>
      <c r="AU1398" s="268" t="s">
        <v>84</v>
      </c>
      <c r="AV1398" s="14" t="s">
        <v>84</v>
      </c>
      <c r="AW1398" s="14" t="s">
        <v>31</v>
      </c>
      <c r="AX1398" s="14" t="s">
        <v>74</v>
      </c>
      <c r="AY1398" s="268" t="s">
        <v>211</v>
      </c>
    </row>
    <row r="1399" spans="1:51" s="14" customFormat="1" ht="12">
      <c r="A1399" s="14"/>
      <c r="B1399" s="258"/>
      <c r="C1399" s="259"/>
      <c r="D1399" s="249" t="s">
        <v>221</v>
      </c>
      <c r="E1399" s="260" t="s">
        <v>1</v>
      </c>
      <c r="F1399" s="261" t="s">
        <v>350</v>
      </c>
      <c r="G1399" s="259"/>
      <c r="H1399" s="262">
        <v>12.175</v>
      </c>
      <c r="I1399" s="263"/>
      <c r="J1399" s="259"/>
      <c r="K1399" s="259"/>
      <c r="L1399" s="264"/>
      <c r="M1399" s="265"/>
      <c r="N1399" s="266"/>
      <c r="O1399" s="266"/>
      <c r="P1399" s="266"/>
      <c r="Q1399" s="266"/>
      <c r="R1399" s="266"/>
      <c r="S1399" s="266"/>
      <c r="T1399" s="267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68" t="s">
        <v>221</v>
      </c>
      <c r="AU1399" s="268" t="s">
        <v>84</v>
      </c>
      <c r="AV1399" s="14" t="s">
        <v>84</v>
      </c>
      <c r="AW1399" s="14" t="s">
        <v>31</v>
      </c>
      <c r="AX1399" s="14" t="s">
        <v>74</v>
      </c>
      <c r="AY1399" s="268" t="s">
        <v>211</v>
      </c>
    </row>
    <row r="1400" spans="1:51" s="14" customFormat="1" ht="12">
      <c r="A1400" s="14"/>
      <c r="B1400" s="258"/>
      <c r="C1400" s="259"/>
      <c r="D1400" s="249" t="s">
        <v>221</v>
      </c>
      <c r="E1400" s="260" t="s">
        <v>1</v>
      </c>
      <c r="F1400" s="261" t="s">
        <v>351</v>
      </c>
      <c r="G1400" s="259"/>
      <c r="H1400" s="262">
        <v>5.425</v>
      </c>
      <c r="I1400" s="263"/>
      <c r="J1400" s="259"/>
      <c r="K1400" s="259"/>
      <c r="L1400" s="264"/>
      <c r="M1400" s="265"/>
      <c r="N1400" s="266"/>
      <c r="O1400" s="266"/>
      <c r="P1400" s="266"/>
      <c r="Q1400" s="266"/>
      <c r="R1400" s="266"/>
      <c r="S1400" s="266"/>
      <c r="T1400" s="267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68" t="s">
        <v>221</v>
      </c>
      <c r="AU1400" s="268" t="s">
        <v>84</v>
      </c>
      <c r="AV1400" s="14" t="s">
        <v>84</v>
      </c>
      <c r="AW1400" s="14" t="s">
        <v>31</v>
      </c>
      <c r="AX1400" s="14" t="s">
        <v>74</v>
      </c>
      <c r="AY1400" s="268" t="s">
        <v>211</v>
      </c>
    </row>
    <row r="1401" spans="1:51" s="13" customFormat="1" ht="12">
      <c r="A1401" s="13"/>
      <c r="B1401" s="247"/>
      <c r="C1401" s="248"/>
      <c r="D1401" s="249" t="s">
        <v>221</v>
      </c>
      <c r="E1401" s="250" t="s">
        <v>1</v>
      </c>
      <c r="F1401" s="251" t="s">
        <v>352</v>
      </c>
      <c r="G1401" s="248"/>
      <c r="H1401" s="250" t="s">
        <v>1</v>
      </c>
      <c r="I1401" s="252"/>
      <c r="J1401" s="248"/>
      <c r="K1401" s="248"/>
      <c r="L1401" s="253"/>
      <c r="M1401" s="254"/>
      <c r="N1401" s="255"/>
      <c r="O1401" s="255"/>
      <c r="P1401" s="255"/>
      <c r="Q1401" s="255"/>
      <c r="R1401" s="255"/>
      <c r="S1401" s="255"/>
      <c r="T1401" s="256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57" t="s">
        <v>221</v>
      </c>
      <c r="AU1401" s="257" t="s">
        <v>84</v>
      </c>
      <c r="AV1401" s="13" t="s">
        <v>82</v>
      </c>
      <c r="AW1401" s="13" t="s">
        <v>31</v>
      </c>
      <c r="AX1401" s="13" t="s">
        <v>74</v>
      </c>
      <c r="AY1401" s="257" t="s">
        <v>211</v>
      </c>
    </row>
    <row r="1402" spans="1:51" s="14" customFormat="1" ht="12">
      <c r="A1402" s="14"/>
      <c r="B1402" s="258"/>
      <c r="C1402" s="259"/>
      <c r="D1402" s="249" t="s">
        <v>221</v>
      </c>
      <c r="E1402" s="260" t="s">
        <v>1</v>
      </c>
      <c r="F1402" s="261" t="s">
        <v>1315</v>
      </c>
      <c r="G1402" s="259"/>
      <c r="H1402" s="262">
        <v>12</v>
      </c>
      <c r="I1402" s="263"/>
      <c r="J1402" s="259"/>
      <c r="K1402" s="259"/>
      <c r="L1402" s="264"/>
      <c r="M1402" s="265"/>
      <c r="N1402" s="266"/>
      <c r="O1402" s="266"/>
      <c r="P1402" s="266"/>
      <c r="Q1402" s="266"/>
      <c r="R1402" s="266"/>
      <c r="S1402" s="266"/>
      <c r="T1402" s="267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68" t="s">
        <v>221</v>
      </c>
      <c r="AU1402" s="268" t="s">
        <v>84</v>
      </c>
      <c r="AV1402" s="14" t="s">
        <v>84</v>
      </c>
      <c r="AW1402" s="14" t="s">
        <v>31</v>
      </c>
      <c r="AX1402" s="14" t="s">
        <v>74</v>
      </c>
      <c r="AY1402" s="268" t="s">
        <v>211</v>
      </c>
    </row>
    <row r="1403" spans="1:51" s="14" customFormat="1" ht="12">
      <c r="A1403" s="14"/>
      <c r="B1403" s="258"/>
      <c r="C1403" s="259"/>
      <c r="D1403" s="249" t="s">
        <v>221</v>
      </c>
      <c r="E1403" s="260" t="s">
        <v>1</v>
      </c>
      <c r="F1403" s="261" t="s">
        <v>354</v>
      </c>
      <c r="G1403" s="259"/>
      <c r="H1403" s="262">
        <v>6.85</v>
      </c>
      <c r="I1403" s="263"/>
      <c r="J1403" s="259"/>
      <c r="K1403" s="259"/>
      <c r="L1403" s="264"/>
      <c r="M1403" s="265"/>
      <c r="N1403" s="266"/>
      <c r="O1403" s="266"/>
      <c r="P1403" s="266"/>
      <c r="Q1403" s="266"/>
      <c r="R1403" s="266"/>
      <c r="S1403" s="266"/>
      <c r="T1403" s="267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68" t="s">
        <v>221</v>
      </c>
      <c r="AU1403" s="268" t="s">
        <v>84</v>
      </c>
      <c r="AV1403" s="14" t="s">
        <v>84</v>
      </c>
      <c r="AW1403" s="14" t="s">
        <v>31</v>
      </c>
      <c r="AX1403" s="14" t="s">
        <v>74</v>
      </c>
      <c r="AY1403" s="268" t="s">
        <v>211</v>
      </c>
    </row>
    <row r="1404" spans="1:51" s="14" customFormat="1" ht="12">
      <c r="A1404" s="14"/>
      <c r="B1404" s="258"/>
      <c r="C1404" s="259"/>
      <c r="D1404" s="249" t="s">
        <v>221</v>
      </c>
      <c r="E1404" s="260" t="s">
        <v>1</v>
      </c>
      <c r="F1404" s="261" t="s">
        <v>355</v>
      </c>
      <c r="G1404" s="259"/>
      <c r="H1404" s="262">
        <v>5.225</v>
      </c>
      <c r="I1404" s="263"/>
      <c r="J1404" s="259"/>
      <c r="K1404" s="259"/>
      <c r="L1404" s="264"/>
      <c r="M1404" s="265"/>
      <c r="N1404" s="266"/>
      <c r="O1404" s="266"/>
      <c r="P1404" s="266"/>
      <c r="Q1404" s="266"/>
      <c r="R1404" s="266"/>
      <c r="S1404" s="266"/>
      <c r="T1404" s="267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68" t="s">
        <v>221</v>
      </c>
      <c r="AU1404" s="268" t="s">
        <v>84</v>
      </c>
      <c r="AV1404" s="14" t="s">
        <v>84</v>
      </c>
      <c r="AW1404" s="14" t="s">
        <v>31</v>
      </c>
      <c r="AX1404" s="14" t="s">
        <v>74</v>
      </c>
      <c r="AY1404" s="268" t="s">
        <v>211</v>
      </c>
    </row>
    <row r="1405" spans="1:51" s="14" customFormat="1" ht="12">
      <c r="A1405" s="14"/>
      <c r="B1405" s="258"/>
      <c r="C1405" s="259"/>
      <c r="D1405" s="249" t="s">
        <v>221</v>
      </c>
      <c r="E1405" s="260" t="s">
        <v>1</v>
      </c>
      <c r="F1405" s="261" t="s">
        <v>355</v>
      </c>
      <c r="G1405" s="259"/>
      <c r="H1405" s="262">
        <v>5.225</v>
      </c>
      <c r="I1405" s="263"/>
      <c r="J1405" s="259"/>
      <c r="K1405" s="259"/>
      <c r="L1405" s="264"/>
      <c r="M1405" s="265"/>
      <c r="N1405" s="266"/>
      <c r="O1405" s="266"/>
      <c r="P1405" s="266"/>
      <c r="Q1405" s="266"/>
      <c r="R1405" s="266"/>
      <c r="S1405" s="266"/>
      <c r="T1405" s="267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68" t="s">
        <v>221</v>
      </c>
      <c r="AU1405" s="268" t="s">
        <v>84</v>
      </c>
      <c r="AV1405" s="14" t="s">
        <v>84</v>
      </c>
      <c r="AW1405" s="14" t="s">
        <v>31</v>
      </c>
      <c r="AX1405" s="14" t="s">
        <v>74</v>
      </c>
      <c r="AY1405" s="268" t="s">
        <v>211</v>
      </c>
    </row>
    <row r="1406" spans="1:51" s="14" customFormat="1" ht="12">
      <c r="A1406" s="14"/>
      <c r="B1406" s="258"/>
      <c r="C1406" s="259"/>
      <c r="D1406" s="249" t="s">
        <v>221</v>
      </c>
      <c r="E1406" s="260" t="s">
        <v>1</v>
      </c>
      <c r="F1406" s="261" t="s">
        <v>356</v>
      </c>
      <c r="G1406" s="259"/>
      <c r="H1406" s="262">
        <v>11.35</v>
      </c>
      <c r="I1406" s="263"/>
      <c r="J1406" s="259"/>
      <c r="K1406" s="259"/>
      <c r="L1406" s="264"/>
      <c r="M1406" s="265"/>
      <c r="N1406" s="266"/>
      <c r="O1406" s="266"/>
      <c r="P1406" s="266"/>
      <c r="Q1406" s="266"/>
      <c r="R1406" s="266"/>
      <c r="S1406" s="266"/>
      <c r="T1406" s="267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68" t="s">
        <v>221</v>
      </c>
      <c r="AU1406" s="268" t="s">
        <v>84</v>
      </c>
      <c r="AV1406" s="14" t="s">
        <v>84</v>
      </c>
      <c r="AW1406" s="14" t="s">
        <v>31</v>
      </c>
      <c r="AX1406" s="14" t="s">
        <v>74</v>
      </c>
      <c r="AY1406" s="268" t="s">
        <v>211</v>
      </c>
    </row>
    <row r="1407" spans="1:51" s="14" customFormat="1" ht="12">
      <c r="A1407" s="14"/>
      <c r="B1407" s="258"/>
      <c r="C1407" s="259"/>
      <c r="D1407" s="249" t="s">
        <v>221</v>
      </c>
      <c r="E1407" s="260" t="s">
        <v>1</v>
      </c>
      <c r="F1407" s="261" t="s">
        <v>357</v>
      </c>
      <c r="G1407" s="259"/>
      <c r="H1407" s="262">
        <v>5.75</v>
      </c>
      <c r="I1407" s="263"/>
      <c r="J1407" s="259"/>
      <c r="K1407" s="259"/>
      <c r="L1407" s="264"/>
      <c r="M1407" s="265"/>
      <c r="N1407" s="266"/>
      <c r="O1407" s="266"/>
      <c r="P1407" s="266"/>
      <c r="Q1407" s="266"/>
      <c r="R1407" s="266"/>
      <c r="S1407" s="266"/>
      <c r="T1407" s="267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68" t="s">
        <v>221</v>
      </c>
      <c r="AU1407" s="268" t="s">
        <v>84</v>
      </c>
      <c r="AV1407" s="14" t="s">
        <v>84</v>
      </c>
      <c r="AW1407" s="14" t="s">
        <v>31</v>
      </c>
      <c r="AX1407" s="14" t="s">
        <v>74</v>
      </c>
      <c r="AY1407" s="268" t="s">
        <v>211</v>
      </c>
    </row>
    <row r="1408" spans="1:51" s="14" customFormat="1" ht="12">
      <c r="A1408" s="14"/>
      <c r="B1408" s="258"/>
      <c r="C1408" s="259"/>
      <c r="D1408" s="249" t="s">
        <v>221</v>
      </c>
      <c r="E1408" s="260" t="s">
        <v>1</v>
      </c>
      <c r="F1408" s="261" t="s">
        <v>358</v>
      </c>
      <c r="G1408" s="259"/>
      <c r="H1408" s="262">
        <v>6.15</v>
      </c>
      <c r="I1408" s="263"/>
      <c r="J1408" s="259"/>
      <c r="K1408" s="259"/>
      <c r="L1408" s="264"/>
      <c r="M1408" s="265"/>
      <c r="N1408" s="266"/>
      <c r="O1408" s="266"/>
      <c r="P1408" s="266"/>
      <c r="Q1408" s="266"/>
      <c r="R1408" s="266"/>
      <c r="S1408" s="266"/>
      <c r="T1408" s="267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T1408" s="268" t="s">
        <v>221</v>
      </c>
      <c r="AU1408" s="268" t="s">
        <v>84</v>
      </c>
      <c r="AV1408" s="14" t="s">
        <v>84</v>
      </c>
      <c r="AW1408" s="14" t="s">
        <v>31</v>
      </c>
      <c r="AX1408" s="14" t="s">
        <v>74</v>
      </c>
      <c r="AY1408" s="268" t="s">
        <v>211</v>
      </c>
    </row>
    <row r="1409" spans="1:51" s="14" customFormat="1" ht="12">
      <c r="A1409" s="14"/>
      <c r="B1409" s="258"/>
      <c r="C1409" s="259"/>
      <c r="D1409" s="249" t="s">
        <v>221</v>
      </c>
      <c r="E1409" s="260" t="s">
        <v>1</v>
      </c>
      <c r="F1409" s="261" t="s">
        <v>1316</v>
      </c>
      <c r="G1409" s="259"/>
      <c r="H1409" s="262">
        <v>96.876</v>
      </c>
      <c r="I1409" s="263"/>
      <c r="J1409" s="259"/>
      <c r="K1409" s="259"/>
      <c r="L1409" s="264"/>
      <c r="M1409" s="265"/>
      <c r="N1409" s="266"/>
      <c r="O1409" s="266"/>
      <c r="P1409" s="266"/>
      <c r="Q1409" s="266"/>
      <c r="R1409" s="266"/>
      <c r="S1409" s="266"/>
      <c r="T1409" s="267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T1409" s="268" t="s">
        <v>221</v>
      </c>
      <c r="AU1409" s="268" t="s">
        <v>84</v>
      </c>
      <c r="AV1409" s="14" t="s">
        <v>84</v>
      </c>
      <c r="AW1409" s="14" t="s">
        <v>31</v>
      </c>
      <c r="AX1409" s="14" t="s">
        <v>74</v>
      </c>
      <c r="AY1409" s="268" t="s">
        <v>211</v>
      </c>
    </row>
    <row r="1410" spans="1:51" s="14" customFormat="1" ht="12">
      <c r="A1410" s="14"/>
      <c r="B1410" s="258"/>
      <c r="C1410" s="259"/>
      <c r="D1410" s="249" t="s">
        <v>221</v>
      </c>
      <c r="E1410" s="260" t="s">
        <v>1</v>
      </c>
      <c r="F1410" s="261" t="s">
        <v>1317</v>
      </c>
      <c r="G1410" s="259"/>
      <c r="H1410" s="262">
        <v>132.678</v>
      </c>
      <c r="I1410" s="263"/>
      <c r="J1410" s="259"/>
      <c r="K1410" s="259"/>
      <c r="L1410" s="264"/>
      <c r="M1410" s="265"/>
      <c r="N1410" s="266"/>
      <c r="O1410" s="266"/>
      <c r="P1410" s="266"/>
      <c r="Q1410" s="266"/>
      <c r="R1410" s="266"/>
      <c r="S1410" s="266"/>
      <c r="T1410" s="267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68" t="s">
        <v>221</v>
      </c>
      <c r="AU1410" s="268" t="s">
        <v>84</v>
      </c>
      <c r="AV1410" s="14" t="s">
        <v>84</v>
      </c>
      <c r="AW1410" s="14" t="s">
        <v>31</v>
      </c>
      <c r="AX1410" s="14" t="s">
        <v>74</v>
      </c>
      <c r="AY1410" s="268" t="s">
        <v>211</v>
      </c>
    </row>
    <row r="1411" spans="1:51" s="13" customFormat="1" ht="12">
      <c r="A1411" s="13"/>
      <c r="B1411" s="247"/>
      <c r="C1411" s="248"/>
      <c r="D1411" s="249" t="s">
        <v>221</v>
      </c>
      <c r="E1411" s="250" t="s">
        <v>1</v>
      </c>
      <c r="F1411" s="251" t="s">
        <v>335</v>
      </c>
      <c r="G1411" s="248"/>
      <c r="H1411" s="250" t="s">
        <v>1</v>
      </c>
      <c r="I1411" s="252"/>
      <c r="J1411" s="248"/>
      <c r="K1411" s="248"/>
      <c r="L1411" s="253"/>
      <c r="M1411" s="254"/>
      <c r="N1411" s="255"/>
      <c r="O1411" s="255"/>
      <c r="P1411" s="255"/>
      <c r="Q1411" s="255"/>
      <c r="R1411" s="255"/>
      <c r="S1411" s="255"/>
      <c r="T1411" s="256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57" t="s">
        <v>221</v>
      </c>
      <c r="AU1411" s="257" t="s">
        <v>84</v>
      </c>
      <c r="AV1411" s="13" t="s">
        <v>82</v>
      </c>
      <c r="AW1411" s="13" t="s">
        <v>31</v>
      </c>
      <c r="AX1411" s="13" t="s">
        <v>74</v>
      </c>
      <c r="AY1411" s="257" t="s">
        <v>211</v>
      </c>
    </row>
    <row r="1412" spans="1:51" s="13" customFormat="1" ht="12">
      <c r="A1412" s="13"/>
      <c r="B1412" s="247"/>
      <c r="C1412" s="248"/>
      <c r="D1412" s="249" t="s">
        <v>221</v>
      </c>
      <c r="E1412" s="250" t="s">
        <v>1</v>
      </c>
      <c r="F1412" s="251" t="s">
        <v>359</v>
      </c>
      <c r="G1412" s="248"/>
      <c r="H1412" s="250" t="s">
        <v>1</v>
      </c>
      <c r="I1412" s="252"/>
      <c r="J1412" s="248"/>
      <c r="K1412" s="248"/>
      <c r="L1412" s="253"/>
      <c r="M1412" s="254"/>
      <c r="N1412" s="255"/>
      <c r="O1412" s="255"/>
      <c r="P1412" s="255"/>
      <c r="Q1412" s="255"/>
      <c r="R1412" s="255"/>
      <c r="S1412" s="255"/>
      <c r="T1412" s="256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57" t="s">
        <v>221</v>
      </c>
      <c r="AU1412" s="257" t="s">
        <v>84</v>
      </c>
      <c r="AV1412" s="13" t="s">
        <v>82</v>
      </c>
      <c r="AW1412" s="13" t="s">
        <v>31</v>
      </c>
      <c r="AX1412" s="13" t="s">
        <v>74</v>
      </c>
      <c r="AY1412" s="257" t="s">
        <v>211</v>
      </c>
    </row>
    <row r="1413" spans="1:51" s="14" customFormat="1" ht="12">
      <c r="A1413" s="14"/>
      <c r="B1413" s="258"/>
      <c r="C1413" s="259"/>
      <c r="D1413" s="249" t="s">
        <v>221</v>
      </c>
      <c r="E1413" s="260" t="s">
        <v>1</v>
      </c>
      <c r="F1413" s="261" t="s">
        <v>348</v>
      </c>
      <c r="G1413" s="259"/>
      <c r="H1413" s="262">
        <v>0.588</v>
      </c>
      <c r="I1413" s="263"/>
      <c r="J1413" s="259"/>
      <c r="K1413" s="259"/>
      <c r="L1413" s="264"/>
      <c r="M1413" s="265"/>
      <c r="N1413" s="266"/>
      <c r="O1413" s="266"/>
      <c r="P1413" s="266"/>
      <c r="Q1413" s="266"/>
      <c r="R1413" s="266"/>
      <c r="S1413" s="266"/>
      <c r="T1413" s="267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68" t="s">
        <v>221</v>
      </c>
      <c r="AU1413" s="268" t="s">
        <v>84</v>
      </c>
      <c r="AV1413" s="14" t="s">
        <v>84</v>
      </c>
      <c r="AW1413" s="14" t="s">
        <v>31</v>
      </c>
      <c r="AX1413" s="14" t="s">
        <v>74</v>
      </c>
      <c r="AY1413" s="268" t="s">
        <v>211</v>
      </c>
    </row>
    <row r="1414" spans="1:51" s="14" customFormat="1" ht="12">
      <c r="A1414" s="14"/>
      <c r="B1414" s="258"/>
      <c r="C1414" s="259"/>
      <c r="D1414" s="249" t="s">
        <v>221</v>
      </c>
      <c r="E1414" s="260" t="s">
        <v>1</v>
      </c>
      <c r="F1414" s="261" t="s">
        <v>1314</v>
      </c>
      <c r="G1414" s="259"/>
      <c r="H1414" s="262">
        <v>15.6</v>
      </c>
      <c r="I1414" s="263"/>
      <c r="J1414" s="259"/>
      <c r="K1414" s="259"/>
      <c r="L1414" s="264"/>
      <c r="M1414" s="265"/>
      <c r="N1414" s="266"/>
      <c r="O1414" s="266"/>
      <c r="P1414" s="266"/>
      <c r="Q1414" s="266"/>
      <c r="R1414" s="266"/>
      <c r="S1414" s="266"/>
      <c r="T1414" s="267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T1414" s="268" t="s">
        <v>221</v>
      </c>
      <c r="AU1414" s="268" t="s">
        <v>84</v>
      </c>
      <c r="AV1414" s="14" t="s">
        <v>84</v>
      </c>
      <c r="AW1414" s="14" t="s">
        <v>31</v>
      </c>
      <c r="AX1414" s="14" t="s">
        <v>74</v>
      </c>
      <c r="AY1414" s="268" t="s">
        <v>211</v>
      </c>
    </row>
    <row r="1415" spans="1:51" s="14" customFormat="1" ht="12">
      <c r="A1415" s="14"/>
      <c r="B1415" s="258"/>
      <c r="C1415" s="259"/>
      <c r="D1415" s="249" t="s">
        <v>221</v>
      </c>
      <c r="E1415" s="260" t="s">
        <v>1</v>
      </c>
      <c r="F1415" s="261" t="s">
        <v>350</v>
      </c>
      <c r="G1415" s="259"/>
      <c r="H1415" s="262">
        <v>12.175</v>
      </c>
      <c r="I1415" s="263"/>
      <c r="J1415" s="259"/>
      <c r="K1415" s="259"/>
      <c r="L1415" s="264"/>
      <c r="M1415" s="265"/>
      <c r="N1415" s="266"/>
      <c r="O1415" s="266"/>
      <c r="P1415" s="266"/>
      <c r="Q1415" s="266"/>
      <c r="R1415" s="266"/>
      <c r="S1415" s="266"/>
      <c r="T1415" s="267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68" t="s">
        <v>221</v>
      </c>
      <c r="AU1415" s="268" t="s">
        <v>84</v>
      </c>
      <c r="AV1415" s="14" t="s">
        <v>84</v>
      </c>
      <c r="AW1415" s="14" t="s">
        <v>31</v>
      </c>
      <c r="AX1415" s="14" t="s">
        <v>74</v>
      </c>
      <c r="AY1415" s="268" t="s">
        <v>211</v>
      </c>
    </row>
    <row r="1416" spans="1:51" s="14" customFormat="1" ht="12">
      <c r="A1416" s="14"/>
      <c r="B1416" s="258"/>
      <c r="C1416" s="259"/>
      <c r="D1416" s="249" t="s">
        <v>221</v>
      </c>
      <c r="E1416" s="260" t="s">
        <v>1</v>
      </c>
      <c r="F1416" s="261" t="s">
        <v>351</v>
      </c>
      <c r="G1416" s="259"/>
      <c r="H1416" s="262">
        <v>5.425</v>
      </c>
      <c r="I1416" s="263"/>
      <c r="J1416" s="259"/>
      <c r="K1416" s="259"/>
      <c r="L1416" s="264"/>
      <c r="M1416" s="265"/>
      <c r="N1416" s="266"/>
      <c r="O1416" s="266"/>
      <c r="P1416" s="266"/>
      <c r="Q1416" s="266"/>
      <c r="R1416" s="266"/>
      <c r="S1416" s="266"/>
      <c r="T1416" s="267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68" t="s">
        <v>221</v>
      </c>
      <c r="AU1416" s="268" t="s">
        <v>84</v>
      </c>
      <c r="AV1416" s="14" t="s">
        <v>84</v>
      </c>
      <c r="AW1416" s="14" t="s">
        <v>31</v>
      </c>
      <c r="AX1416" s="14" t="s">
        <v>74</v>
      </c>
      <c r="AY1416" s="268" t="s">
        <v>211</v>
      </c>
    </row>
    <row r="1417" spans="1:51" s="13" customFormat="1" ht="12">
      <c r="A1417" s="13"/>
      <c r="B1417" s="247"/>
      <c r="C1417" s="248"/>
      <c r="D1417" s="249" t="s">
        <v>221</v>
      </c>
      <c r="E1417" s="250" t="s">
        <v>1</v>
      </c>
      <c r="F1417" s="251" t="s">
        <v>360</v>
      </c>
      <c r="G1417" s="248"/>
      <c r="H1417" s="250" t="s">
        <v>1</v>
      </c>
      <c r="I1417" s="252"/>
      <c r="J1417" s="248"/>
      <c r="K1417" s="248"/>
      <c r="L1417" s="253"/>
      <c r="M1417" s="254"/>
      <c r="N1417" s="255"/>
      <c r="O1417" s="255"/>
      <c r="P1417" s="255"/>
      <c r="Q1417" s="255"/>
      <c r="R1417" s="255"/>
      <c r="S1417" s="255"/>
      <c r="T1417" s="256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57" t="s">
        <v>221</v>
      </c>
      <c r="AU1417" s="257" t="s">
        <v>84</v>
      </c>
      <c r="AV1417" s="13" t="s">
        <v>82</v>
      </c>
      <c r="AW1417" s="13" t="s">
        <v>31</v>
      </c>
      <c r="AX1417" s="13" t="s">
        <v>74</v>
      </c>
      <c r="AY1417" s="257" t="s">
        <v>211</v>
      </c>
    </row>
    <row r="1418" spans="1:51" s="14" customFormat="1" ht="12">
      <c r="A1418" s="14"/>
      <c r="B1418" s="258"/>
      <c r="C1418" s="259"/>
      <c r="D1418" s="249" t="s">
        <v>221</v>
      </c>
      <c r="E1418" s="260" t="s">
        <v>1</v>
      </c>
      <c r="F1418" s="261" t="s">
        <v>1315</v>
      </c>
      <c r="G1418" s="259"/>
      <c r="H1418" s="262">
        <v>12</v>
      </c>
      <c r="I1418" s="263"/>
      <c r="J1418" s="259"/>
      <c r="K1418" s="259"/>
      <c r="L1418" s="264"/>
      <c r="M1418" s="265"/>
      <c r="N1418" s="266"/>
      <c r="O1418" s="266"/>
      <c r="P1418" s="266"/>
      <c r="Q1418" s="266"/>
      <c r="R1418" s="266"/>
      <c r="S1418" s="266"/>
      <c r="T1418" s="267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68" t="s">
        <v>221</v>
      </c>
      <c r="AU1418" s="268" t="s">
        <v>84</v>
      </c>
      <c r="AV1418" s="14" t="s">
        <v>84</v>
      </c>
      <c r="AW1418" s="14" t="s">
        <v>31</v>
      </c>
      <c r="AX1418" s="14" t="s">
        <v>74</v>
      </c>
      <c r="AY1418" s="268" t="s">
        <v>211</v>
      </c>
    </row>
    <row r="1419" spans="1:51" s="14" customFormat="1" ht="12">
      <c r="A1419" s="14"/>
      <c r="B1419" s="258"/>
      <c r="C1419" s="259"/>
      <c r="D1419" s="249" t="s">
        <v>221</v>
      </c>
      <c r="E1419" s="260" t="s">
        <v>1</v>
      </c>
      <c r="F1419" s="261" t="s">
        <v>354</v>
      </c>
      <c r="G1419" s="259"/>
      <c r="H1419" s="262">
        <v>6.85</v>
      </c>
      <c r="I1419" s="263"/>
      <c r="J1419" s="259"/>
      <c r="K1419" s="259"/>
      <c r="L1419" s="264"/>
      <c r="M1419" s="265"/>
      <c r="N1419" s="266"/>
      <c r="O1419" s="266"/>
      <c r="P1419" s="266"/>
      <c r="Q1419" s="266"/>
      <c r="R1419" s="266"/>
      <c r="S1419" s="266"/>
      <c r="T1419" s="267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68" t="s">
        <v>221</v>
      </c>
      <c r="AU1419" s="268" t="s">
        <v>84</v>
      </c>
      <c r="AV1419" s="14" t="s">
        <v>84</v>
      </c>
      <c r="AW1419" s="14" t="s">
        <v>31</v>
      </c>
      <c r="AX1419" s="14" t="s">
        <v>74</v>
      </c>
      <c r="AY1419" s="268" t="s">
        <v>211</v>
      </c>
    </row>
    <row r="1420" spans="1:51" s="14" customFormat="1" ht="12">
      <c r="A1420" s="14"/>
      <c r="B1420" s="258"/>
      <c r="C1420" s="259"/>
      <c r="D1420" s="249" t="s">
        <v>221</v>
      </c>
      <c r="E1420" s="260" t="s">
        <v>1</v>
      </c>
      <c r="F1420" s="261" t="s">
        <v>355</v>
      </c>
      <c r="G1420" s="259"/>
      <c r="H1420" s="262">
        <v>5.225</v>
      </c>
      <c r="I1420" s="263"/>
      <c r="J1420" s="259"/>
      <c r="K1420" s="259"/>
      <c r="L1420" s="264"/>
      <c r="M1420" s="265"/>
      <c r="N1420" s="266"/>
      <c r="O1420" s="266"/>
      <c r="P1420" s="266"/>
      <c r="Q1420" s="266"/>
      <c r="R1420" s="266"/>
      <c r="S1420" s="266"/>
      <c r="T1420" s="267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T1420" s="268" t="s">
        <v>221</v>
      </c>
      <c r="AU1420" s="268" t="s">
        <v>84</v>
      </c>
      <c r="AV1420" s="14" t="s">
        <v>84</v>
      </c>
      <c r="AW1420" s="14" t="s">
        <v>31</v>
      </c>
      <c r="AX1420" s="14" t="s">
        <v>74</v>
      </c>
      <c r="AY1420" s="268" t="s">
        <v>211</v>
      </c>
    </row>
    <row r="1421" spans="1:51" s="14" customFormat="1" ht="12">
      <c r="A1421" s="14"/>
      <c r="B1421" s="258"/>
      <c r="C1421" s="259"/>
      <c r="D1421" s="249" t="s">
        <v>221</v>
      </c>
      <c r="E1421" s="260" t="s">
        <v>1</v>
      </c>
      <c r="F1421" s="261" t="s">
        <v>355</v>
      </c>
      <c r="G1421" s="259"/>
      <c r="H1421" s="262">
        <v>5.225</v>
      </c>
      <c r="I1421" s="263"/>
      <c r="J1421" s="259"/>
      <c r="K1421" s="259"/>
      <c r="L1421" s="264"/>
      <c r="M1421" s="265"/>
      <c r="N1421" s="266"/>
      <c r="O1421" s="266"/>
      <c r="P1421" s="266"/>
      <c r="Q1421" s="266"/>
      <c r="R1421" s="266"/>
      <c r="S1421" s="266"/>
      <c r="T1421" s="267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68" t="s">
        <v>221</v>
      </c>
      <c r="AU1421" s="268" t="s">
        <v>84</v>
      </c>
      <c r="AV1421" s="14" t="s">
        <v>84</v>
      </c>
      <c r="AW1421" s="14" t="s">
        <v>31</v>
      </c>
      <c r="AX1421" s="14" t="s">
        <v>74</v>
      </c>
      <c r="AY1421" s="268" t="s">
        <v>211</v>
      </c>
    </row>
    <row r="1422" spans="1:51" s="14" customFormat="1" ht="12">
      <c r="A1422" s="14"/>
      <c r="B1422" s="258"/>
      <c r="C1422" s="259"/>
      <c r="D1422" s="249" t="s">
        <v>221</v>
      </c>
      <c r="E1422" s="260" t="s">
        <v>1</v>
      </c>
      <c r="F1422" s="261" t="s">
        <v>356</v>
      </c>
      <c r="G1422" s="259"/>
      <c r="H1422" s="262">
        <v>11.35</v>
      </c>
      <c r="I1422" s="263"/>
      <c r="J1422" s="259"/>
      <c r="K1422" s="259"/>
      <c r="L1422" s="264"/>
      <c r="M1422" s="265"/>
      <c r="N1422" s="266"/>
      <c r="O1422" s="266"/>
      <c r="P1422" s="266"/>
      <c r="Q1422" s="266"/>
      <c r="R1422" s="266"/>
      <c r="S1422" s="266"/>
      <c r="T1422" s="267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68" t="s">
        <v>221</v>
      </c>
      <c r="AU1422" s="268" t="s">
        <v>84</v>
      </c>
      <c r="AV1422" s="14" t="s">
        <v>84</v>
      </c>
      <c r="AW1422" s="14" t="s">
        <v>31</v>
      </c>
      <c r="AX1422" s="14" t="s">
        <v>74</v>
      </c>
      <c r="AY1422" s="268" t="s">
        <v>211</v>
      </c>
    </row>
    <row r="1423" spans="1:51" s="14" customFormat="1" ht="12">
      <c r="A1423" s="14"/>
      <c r="B1423" s="258"/>
      <c r="C1423" s="259"/>
      <c r="D1423" s="249" t="s">
        <v>221</v>
      </c>
      <c r="E1423" s="260" t="s">
        <v>1</v>
      </c>
      <c r="F1423" s="261" t="s">
        <v>357</v>
      </c>
      <c r="G1423" s="259"/>
      <c r="H1423" s="262">
        <v>5.75</v>
      </c>
      <c r="I1423" s="263"/>
      <c r="J1423" s="259"/>
      <c r="K1423" s="259"/>
      <c r="L1423" s="264"/>
      <c r="M1423" s="265"/>
      <c r="N1423" s="266"/>
      <c r="O1423" s="266"/>
      <c r="P1423" s="266"/>
      <c r="Q1423" s="266"/>
      <c r="R1423" s="266"/>
      <c r="S1423" s="266"/>
      <c r="T1423" s="267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68" t="s">
        <v>221</v>
      </c>
      <c r="AU1423" s="268" t="s">
        <v>84</v>
      </c>
      <c r="AV1423" s="14" t="s">
        <v>84</v>
      </c>
      <c r="AW1423" s="14" t="s">
        <v>31</v>
      </c>
      <c r="AX1423" s="14" t="s">
        <v>74</v>
      </c>
      <c r="AY1423" s="268" t="s">
        <v>211</v>
      </c>
    </row>
    <row r="1424" spans="1:51" s="14" customFormat="1" ht="12">
      <c r="A1424" s="14"/>
      <c r="B1424" s="258"/>
      <c r="C1424" s="259"/>
      <c r="D1424" s="249" t="s">
        <v>221</v>
      </c>
      <c r="E1424" s="260" t="s">
        <v>1</v>
      </c>
      <c r="F1424" s="261" t="s">
        <v>358</v>
      </c>
      <c r="G1424" s="259"/>
      <c r="H1424" s="262">
        <v>6.15</v>
      </c>
      <c r="I1424" s="263"/>
      <c r="J1424" s="259"/>
      <c r="K1424" s="259"/>
      <c r="L1424" s="264"/>
      <c r="M1424" s="265"/>
      <c r="N1424" s="266"/>
      <c r="O1424" s="266"/>
      <c r="P1424" s="266"/>
      <c r="Q1424" s="266"/>
      <c r="R1424" s="266"/>
      <c r="S1424" s="266"/>
      <c r="T1424" s="267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68" t="s">
        <v>221</v>
      </c>
      <c r="AU1424" s="268" t="s">
        <v>84</v>
      </c>
      <c r="AV1424" s="14" t="s">
        <v>84</v>
      </c>
      <c r="AW1424" s="14" t="s">
        <v>31</v>
      </c>
      <c r="AX1424" s="14" t="s">
        <v>74</v>
      </c>
      <c r="AY1424" s="268" t="s">
        <v>211</v>
      </c>
    </row>
    <row r="1425" spans="1:51" s="14" customFormat="1" ht="12">
      <c r="A1425" s="14"/>
      <c r="B1425" s="258"/>
      <c r="C1425" s="259"/>
      <c r="D1425" s="249" t="s">
        <v>221</v>
      </c>
      <c r="E1425" s="260" t="s">
        <v>1</v>
      </c>
      <c r="F1425" s="261" t="s">
        <v>1318</v>
      </c>
      <c r="G1425" s="259"/>
      <c r="H1425" s="262">
        <v>96.876</v>
      </c>
      <c r="I1425" s="263"/>
      <c r="J1425" s="259"/>
      <c r="K1425" s="259"/>
      <c r="L1425" s="264"/>
      <c r="M1425" s="265"/>
      <c r="N1425" s="266"/>
      <c r="O1425" s="266"/>
      <c r="P1425" s="266"/>
      <c r="Q1425" s="266"/>
      <c r="R1425" s="266"/>
      <c r="S1425" s="266"/>
      <c r="T1425" s="267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68" t="s">
        <v>221</v>
      </c>
      <c r="AU1425" s="268" t="s">
        <v>84</v>
      </c>
      <c r="AV1425" s="14" t="s">
        <v>84</v>
      </c>
      <c r="AW1425" s="14" t="s">
        <v>31</v>
      </c>
      <c r="AX1425" s="14" t="s">
        <v>74</v>
      </c>
      <c r="AY1425" s="268" t="s">
        <v>211</v>
      </c>
    </row>
    <row r="1426" spans="1:51" s="14" customFormat="1" ht="12">
      <c r="A1426" s="14"/>
      <c r="B1426" s="258"/>
      <c r="C1426" s="259"/>
      <c r="D1426" s="249" t="s">
        <v>221</v>
      </c>
      <c r="E1426" s="260" t="s">
        <v>1</v>
      </c>
      <c r="F1426" s="261" t="s">
        <v>1319</v>
      </c>
      <c r="G1426" s="259"/>
      <c r="H1426" s="262">
        <v>132.678</v>
      </c>
      <c r="I1426" s="263"/>
      <c r="J1426" s="259"/>
      <c r="K1426" s="259"/>
      <c r="L1426" s="264"/>
      <c r="M1426" s="265"/>
      <c r="N1426" s="266"/>
      <c r="O1426" s="266"/>
      <c r="P1426" s="266"/>
      <c r="Q1426" s="266"/>
      <c r="R1426" s="266"/>
      <c r="S1426" s="266"/>
      <c r="T1426" s="267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68" t="s">
        <v>221</v>
      </c>
      <c r="AU1426" s="268" t="s">
        <v>84</v>
      </c>
      <c r="AV1426" s="14" t="s">
        <v>84</v>
      </c>
      <c r="AW1426" s="14" t="s">
        <v>31</v>
      </c>
      <c r="AX1426" s="14" t="s">
        <v>74</v>
      </c>
      <c r="AY1426" s="268" t="s">
        <v>211</v>
      </c>
    </row>
    <row r="1427" spans="1:51" s="15" customFormat="1" ht="12">
      <c r="A1427" s="15"/>
      <c r="B1427" s="269"/>
      <c r="C1427" s="270"/>
      <c r="D1427" s="249" t="s">
        <v>221</v>
      </c>
      <c r="E1427" s="271" t="s">
        <v>1</v>
      </c>
      <c r="F1427" s="272" t="s">
        <v>225</v>
      </c>
      <c r="G1427" s="270"/>
      <c r="H1427" s="273">
        <v>788.816</v>
      </c>
      <c r="I1427" s="274"/>
      <c r="J1427" s="270"/>
      <c r="K1427" s="270"/>
      <c r="L1427" s="275"/>
      <c r="M1427" s="276"/>
      <c r="N1427" s="277"/>
      <c r="O1427" s="277"/>
      <c r="P1427" s="277"/>
      <c r="Q1427" s="277"/>
      <c r="R1427" s="277"/>
      <c r="S1427" s="277"/>
      <c r="T1427" s="278"/>
      <c r="U1427" s="15"/>
      <c r="V1427" s="15"/>
      <c r="W1427" s="15"/>
      <c r="X1427" s="15"/>
      <c r="Y1427" s="15"/>
      <c r="Z1427" s="15"/>
      <c r="AA1427" s="15"/>
      <c r="AB1427" s="15"/>
      <c r="AC1427" s="15"/>
      <c r="AD1427" s="15"/>
      <c r="AE1427" s="15"/>
      <c r="AT1427" s="279" t="s">
        <v>221</v>
      </c>
      <c r="AU1427" s="279" t="s">
        <v>84</v>
      </c>
      <c r="AV1427" s="15" t="s">
        <v>217</v>
      </c>
      <c r="AW1427" s="15" t="s">
        <v>31</v>
      </c>
      <c r="AX1427" s="15" t="s">
        <v>82</v>
      </c>
      <c r="AY1427" s="279" t="s">
        <v>211</v>
      </c>
    </row>
    <row r="1428" spans="1:65" s="2" customFormat="1" ht="24.15" customHeight="1">
      <c r="A1428" s="38"/>
      <c r="B1428" s="39"/>
      <c r="C1428" s="228" t="s">
        <v>1320</v>
      </c>
      <c r="D1428" s="228" t="s">
        <v>213</v>
      </c>
      <c r="E1428" s="229" t="s">
        <v>1321</v>
      </c>
      <c r="F1428" s="230" t="s">
        <v>1322</v>
      </c>
      <c r="G1428" s="231" t="s">
        <v>292</v>
      </c>
      <c r="H1428" s="232">
        <v>788.816</v>
      </c>
      <c r="I1428" s="233"/>
      <c r="J1428" s="234">
        <f>ROUND(I1428*H1428,2)</f>
        <v>0</v>
      </c>
      <c r="K1428" s="235"/>
      <c r="L1428" s="44"/>
      <c r="M1428" s="236" t="s">
        <v>1</v>
      </c>
      <c r="N1428" s="237" t="s">
        <v>39</v>
      </c>
      <c r="O1428" s="91"/>
      <c r="P1428" s="238">
        <f>O1428*H1428</f>
        <v>0</v>
      </c>
      <c r="Q1428" s="238">
        <v>0.0002</v>
      </c>
      <c r="R1428" s="238">
        <f>Q1428*H1428</f>
        <v>0.15776320000000002</v>
      </c>
      <c r="S1428" s="238">
        <v>0</v>
      </c>
      <c r="T1428" s="239">
        <f>S1428*H1428</f>
        <v>0</v>
      </c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  <c r="AE1428" s="38"/>
      <c r="AR1428" s="240" t="s">
        <v>310</v>
      </c>
      <c r="AT1428" s="240" t="s">
        <v>213</v>
      </c>
      <c r="AU1428" s="240" t="s">
        <v>84</v>
      </c>
      <c r="AY1428" s="17" t="s">
        <v>211</v>
      </c>
      <c r="BE1428" s="241">
        <f>IF(N1428="základní",J1428,0)</f>
        <v>0</v>
      </c>
      <c r="BF1428" s="241">
        <f>IF(N1428="snížená",J1428,0)</f>
        <v>0</v>
      </c>
      <c r="BG1428" s="241">
        <f>IF(N1428="zákl. přenesená",J1428,0)</f>
        <v>0</v>
      </c>
      <c r="BH1428" s="241">
        <f>IF(N1428="sníž. přenesená",J1428,0)</f>
        <v>0</v>
      </c>
      <c r="BI1428" s="241">
        <f>IF(N1428="nulová",J1428,0)</f>
        <v>0</v>
      </c>
      <c r="BJ1428" s="17" t="s">
        <v>82</v>
      </c>
      <c r="BK1428" s="241">
        <f>ROUND(I1428*H1428,2)</f>
        <v>0</v>
      </c>
      <c r="BL1428" s="17" t="s">
        <v>310</v>
      </c>
      <c r="BM1428" s="240" t="s">
        <v>1323</v>
      </c>
    </row>
    <row r="1429" spans="1:65" s="2" customFormat="1" ht="24.15" customHeight="1">
      <c r="A1429" s="38"/>
      <c r="B1429" s="39"/>
      <c r="C1429" s="228" t="s">
        <v>1324</v>
      </c>
      <c r="D1429" s="228" t="s">
        <v>213</v>
      </c>
      <c r="E1429" s="229" t="s">
        <v>1325</v>
      </c>
      <c r="F1429" s="230" t="s">
        <v>1326</v>
      </c>
      <c r="G1429" s="231" t="s">
        <v>292</v>
      </c>
      <c r="H1429" s="232">
        <v>788.816</v>
      </c>
      <c r="I1429" s="233"/>
      <c r="J1429" s="234">
        <f>ROUND(I1429*H1429,2)</f>
        <v>0</v>
      </c>
      <c r="K1429" s="235"/>
      <c r="L1429" s="44"/>
      <c r="M1429" s="236" t="s">
        <v>1</v>
      </c>
      <c r="N1429" s="237" t="s">
        <v>39</v>
      </c>
      <c r="O1429" s="91"/>
      <c r="P1429" s="238">
        <f>O1429*H1429</f>
        <v>0</v>
      </c>
      <c r="Q1429" s="238">
        <v>0.00029</v>
      </c>
      <c r="R1429" s="238">
        <f>Q1429*H1429</f>
        <v>0.22875664</v>
      </c>
      <c r="S1429" s="238">
        <v>0</v>
      </c>
      <c r="T1429" s="239">
        <f>S1429*H1429</f>
        <v>0</v>
      </c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  <c r="AE1429" s="38"/>
      <c r="AR1429" s="240" t="s">
        <v>310</v>
      </c>
      <c r="AT1429" s="240" t="s">
        <v>213</v>
      </c>
      <c r="AU1429" s="240" t="s">
        <v>84</v>
      </c>
      <c r="AY1429" s="17" t="s">
        <v>211</v>
      </c>
      <c r="BE1429" s="241">
        <f>IF(N1429="základní",J1429,0)</f>
        <v>0</v>
      </c>
      <c r="BF1429" s="241">
        <f>IF(N1429="snížená",J1429,0)</f>
        <v>0</v>
      </c>
      <c r="BG1429" s="241">
        <f>IF(N1429="zákl. přenesená",J1429,0)</f>
        <v>0</v>
      </c>
      <c r="BH1429" s="241">
        <f>IF(N1429="sníž. přenesená",J1429,0)</f>
        <v>0</v>
      </c>
      <c r="BI1429" s="241">
        <f>IF(N1429="nulová",J1429,0)</f>
        <v>0</v>
      </c>
      <c r="BJ1429" s="17" t="s">
        <v>82</v>
      </c>
      <c r="BK1429" s="241">
        <f>ROUND(I1429*H1429,2)</f>
        <v>0</v>
      </c>
      <c r="BL1429" s="17" t="s">
        <v>310</v>
      </c>
      <c r="BM1429" s="240" t="s">
        <v>1327</v>
      </c>
    </row>
    <row r="1430" spans="1:63" s="12" customFormat="1" ht="25.9" customHeight="1">
      <c r="A1430" s="12"/>
      <c r="B1430" s="212"/>
      <c r="C1430" s="213"/>
      <c r="D1430" s="214" t="s">
        <v>73</v>
      </c>
      <c r="E1430" s="215" t="s">
        <v>258</v>
      </c>
      <c r="F1430" s="215" t="s">
        <v>1328</v>
      </c>
      <c r="G1430" s="213"/>
      <c r="H1430" s="213"/>
      <c r="I1430" s="216"/>
      <c r="J1430" s="217">
        <f>BK1430</f>
        <v>0</v>
      </c>
      <c r="K1430" s="213"/>
      <c r="L1430" s="218"/>
      <c r="M1430" s="219"/>
      <c r="N1430" s="220"/>
      <c r="O1430" s="220"/>
      <c r="P1430" s="221">
        <f>P1431+P1514</f>
        <v>0</v>
      </c>
      <c r="Q1430" s="220"/>
      <c r="R1430" s="221">
        <f>R1431+R1514</f>
        <v>0</v>
      </c>
      <c r="S1430" s="220"/>
      <c r="T1430" s="222">
        <f>T1431+T1514</f>
        <v>0</v>
      </c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R1430" s="223" t="s">
        <v>94</v>
      </c>
      <c r="AT1430" s="224" t="s">
        <v>73</v>
      </c>
      <c r="AU1430" s="224" t="s">
        <v>74</v>
      </c>
      <c r="AY1430" s="223" t="s">
        <v>211</v>
      </c>
      <c r="BK1430" s="225">
        <f>BK1431+BK1514</f>
        <v>0</v>
      </c>
    </row>
    <row r="1431" spans="1:63" s="12" customFormat="1" ht="22.8" customHeight="1">
      <c r="A1431" s="12"/>
      <c r="B1431" s="212"/>
      <c r="C1431" s="213"/>
      <c r="D1431" s="214" t="s">
        <v>73</v>
      </c>
      <c r="E1431" s="226" t="s">
        <v>1329</v>
      </c>
      <c r="F1431" s="226" t="s">
        <v>1330</v>
      </c>
      <c r="G1431" s="213"/>
      <c r="H1431" s="213"/>
      <c r="I1431" s="216"/>
      <c r="J1431" s="227">
        <f>BK1431</f>
        <v>0</v>
      </c>
      <c r="K1431" s="213"/>
      <c r="L1431" s="218"/>
      <c r="M1431" s="219"/>
      <c r="N1431" s="220"/>
      <c r="O1431" s="220"/>
      <c r="P1431" s="221">
        <f>SUM(P1432:P1513)</f>
        <v>0</v>
      </c>
      <c r="Q1431" s="220"/>
      <c r="R1431" s="221">
        <f>SUM(R1432:R1513)</f>
        <v>0</v>
      </c>
      <c r="S1431" s="220"/>
      <c r="T1431" s="222">
        <f>SUM(T1432:T1513)</f>
        <v>0</v>
      </c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R1431" s="223" t="s">
        <v>94</v>
      </c>
      <c r="AT1431" s="224" t="s">
        <v>73</v>
      </c>
      <c r="AU1431" s="224" t="s">
        <v>82</v>
      </c>
      <c r="AY1431" s="223" t="s">
        <v>211</v>
      </c>
      <c r="BK1431" s="225">
        <f>SUM(BK1432:BK1513)</f>
        <v>0</v>
      </c>
    </row>
    <row r="1432" spans="1:65" s="2" customFormat="1" ht="16.5" customHeight="1">
      <c r="A1432" s="38"/>
      <c r="B1432" s="39"/>
      <c r="C1432" s="228" t="s">
        <v>1331</v>
      </c>
      <c r="D1432" s="228" t="s">
        <v>213</v>
      </c>
      <c r="E1432" s="229" t="s">
        <v>1332</v>
      </c>
      <c r="F1432" s="230" t="s">
        <v>1333</v>
      </c>
      <c r="G1432" s="231" t="s">
        <v>875</v>
      </c>
      <c r="H1432" s="232">
        <v>1</v>
      </c>
      <c r="I1432" s="233"/>
      <c r="J1432" s="234">
        <f>ROUND(I1432*H1432,2)</f>
        <v>0</v>
      </c>
      <c r="K1432" s="235"/>
      <c r="L1432" s="44"/>
      <c r="M1432" s="236" t="s">
        <v>1</v>
      </c>
      <c r="N1432" s="237" t="s">
        <v>39</v>
      </c>
      <c r="O1432" s="91"/>
      <c r="P1432" s="238">
        <f>O1432*H1432</f>
        <v>0</v>
      </c>
      <c r="Q1432" s="238">
        <v>0</v>
      </c>
      <c r="R1432" s="238">
        <f>Q1432*H1432</f>
        <v>0</v>
      </c>
      <c r="S1432" s="238">
        <v>0</v>
      </c>
      <c r="T1432" s="239">
        <f>S1432*H1432</f>
        <v>0</v>
      </c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38"/>
      <c r="AR1432" s="240" t="s">
        <v>674</v>
      </c>
      <c r="AT1432" s="240" t="s">
        <v>213</v>
      </c>
      <c r="AU1432" s="240" t="s">
        <v>84</v>
      </c>
      <c r="AY1432" s="17" t="s">
        <v>211</v>
      </c>
      <c r="BE1432" s="241">
        <f>IF(N1432="základní",J1432,0)</f>
        <v>0</v>
      </c>
      <c r="BF1432" s="241">
        <f>IF(N1432="snížená",J1432,0)</f>
        <v>0</v>
      </c>
      <c r="BG1432" s="241">
        <f>IF(N1432="zákl. přenesená",J1432,0)</f>
        <v>0</v>
      </c>
      <c r="BH1432" s="241">
        <f>IF(N1432="sníž. přenesená",J1432,0)</f>
        <v>0</v>
      </c>
      <c r="BI1432" s="241">
        <f>IF(N1432="nulová",J1432,0)</f>
        <v>0</v>
      </c>
      <c r="BJ1432" s="17" t="s">
        <v>82</v>
      </c>
      <c r="BK1432" s="241">
        <f>ROUND(I1432*H1432,2)</f>
        <v>0</v>
      </c>
      <c r="BL1432" s="17" t="s">
        <v>674</v>
      </c>
      <c r="BM1432" s="240" t="s">
        <v>1334</v>
      </c>
    </row>
    <row r="1433" spans="1:51" s="14" customFormat="1" ht="12">
      <c r="A1433" s="14"/>
      <c r="B1433" s="258"/>
      <c r="C1433" s="259"/>
      <c r="D1433" s="249" t="s">
        <v>221</v>
      </c>
      <c r="E1433" s="260" t="s">
        <v>1</v>
      </c>
      <c r="F1433" s="261" t="s">
        <v>909</v>
      </c>
      <c r="G1433" s="259"/>
      <c r="H1433" s="262">
        <v>1</v>
      </c>
      <c r="I1433" s="263"/>
      <c r="J1433" s="259"/>
      <c r="K1433" s="259"/>
      <c r="L1433" s="264"/>
      <c r="M1433" s="265"/>
      <c r="N1433" s="266"/>
      <c r="O1433" s="266"/>
      <c r="P1433" s="266"/>
      <c r="Q1433" s="266"/>
      <c r="R1433" s="266"/>
      <c r="S1433" s="266"/>
      <c r="T1433" s="267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68" t="s">
        <v>221</v>
      </c>
      <c r="AU1433" s="268" t="s">
        <v>84</v>
      </c>
      <c r="AV1433" s="14" t="s">
        <v>84</v>
      </c>
      <c r="AW1433" s="14" t="s">
        <v>31</v>
      </c>
      <c r="AX1433" s="14" t="s">
        <v>74</v>
      </c>
      <c r="AY1433" s="268" t="s">
        <v>211</v>
      </c>
    </row>
    <row r="1434" spans="1:51" s="15" customFormat="1" ht="12">
      <c r="A1434" s="15"/>
      <c r="B1434" s="269"/>
      <c r="C1434" s="270"/>
      <c r="D1434" s="249" t="s">
        <v>221</v>
      </c>
      <c r="E1434" s="271" t="s">
        <v>1</v>
      </c>
      <c r="F1434" s="272" t="s">
        <v>225</v>
      </c>
      <c r="G1434" s="270"/>
      <c r="H1434" s="273">
        <v>1</v>
      </c>
      <c r="I1434" s="274"/>
      <c r="J1434" s="270"/>
      <c r="K1434" s="270"/>
      <c r="L1434" s="275"/>
      <c r="M1434" s="276"/>
      <c r="N1434" s="277"/>
      <c r="O1434" s="277"/>
      <c r="P1434" s="277"/>
      <c r="Q1434" s="277"/>
      <c r="R1434" s="277"/>
      <c r="S1434" s="277"/>
      <c r="T1434" s="278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T1434" s="279" t="s">
        <v>221</v>
      </c>
      <c r="AU1434" s="279" t="s">
        <v>84</v>
      </c>
      <c r="AV1434" s="15" t="s">
        <v>217</v>
      </c>
      <c r="AW1434" s="15" t="s">
        <v>31</v>
      </c>
      <c r="AX1434" s="15" t="s">
        <v>82</v>
      </c>
      <c r="AY1434" s="279" t="s">
        <v>211</v>
      </c>
    </row>
    <row r="1435" spans="1:65" s="2" customFormat="1" ht="16.5" customHeight="1">
      <c r="A1435" s="38"/>
      <c r="B1435" s="39"/>
      <c r="C1435" s="228" t="s">
        <v>1335</v>
      </c>
      <c r="D1435" s="228" t="s">
        <v>213</v>
      </c>
      <c r="E1435" s="229" t="s">
        <v>1336</v>
      </c>
      <c r="F1435" s="230" t="s">
        <v>1337</v>
      </c>
      <c r="G1435" s="231" t="s">
        <v>875</v>
      </c>
      <c r="H1435" s="232">
        <v>1</v>
      </c>
      <c r="I1435" s="233"/>
      <c r="J1435" s="234">
        <f>ROUND(I1435*H1435,2)</f>
        <v>0</v>
      </c>
      <c r="K1435" s="235"/>
      <c r="L1435" s="44"/>
      <c r="M1435" s="236" t="s">
        <v>1</v>
      </c>
      <c r="N1435" s="237" t="s">
        <v>39</v>
      </c>
      <c r="O1435" s="91"/>
      <c r="P1435" s="238">
        <f>O1435*H1435</f>
        <v>0</v>
      </c>
      <c r="Q1435" s="238">
        <v>0</v>
      </c>
      <c r="R1435" s="238">
        <f>Q1435*H1435</f>
        <v>0</v>
      </c>
      <c r="S1435" s="238">
        <v>0</v>
      </c>
      <c r="T1435" s="239">
        <f>S1435*H1435</f>
        <v>0</v>
      </c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38"/>
      <c r="AR1435" s="240" t="s">
        <v>674</v>
      </c>
      <c r="AT1435" s="240" t="s">
        <v>213</v>
      </c>
      <c r="AU1435" s="240" t="s">
        <v>84</v>
      </c>
      <c r="AY1435" s="17" t="s">
        <v>211</v>
      </c>
      <c r="BE1435" s="241">
        <f>IF(N1435="základní",J1435,0)</f>
        <v>0</v>
      </c>
      <c r="BF1435" s="241">
        <f>IF(N1435="snížená",J1435,0)</f>
        <v>0</v>
      </c>
      <c r="BG1435" s="241">
        <f>IF(N1435="zákl. přenesená",J1435,0)</f>
        <v>0</v>
      </c>
      <c r="BH1435" s="241">
        <f>IF(N1435="sníž. přenesená",J1435,0)</f>
        <v>0</v>
      </c>
      <c r="BI1435" s="241">
        <f>IF(N1435="nulová",J1435,0)</f>
        <v>0</v>
      </c>
      <c r="BJ1435" s="17" t="s">
        <v>82</v>
      </c>
      <c r="BK1435" s="241">
        <f>ROUND(I1435*H1435,2)</f>
        <v>0</v>
      </c>
      <c r="BL1435" s="17" t="s">
        <v>674</v>
      </c>
      <c r="BM1435" s="240" t="s">
        <v>1338</v>
      </c>
    </row>
    <row r="1436" spans="1:51" s="14" customFormat="1" ht="12">
      <c r="A1436" s="14"/>
      <c r="B1436" s="258"/>
      <c r="C1436" s="259"/>
      <c r="D1436" s="249" t="s">
        <v>221</v>
      </c>
      <c r="E1436" s="260" t="s">
        <v>1</v>
      </c>
      <c r="F1436" s="261" t="s">
        <v>941</v>
      </c>
      <c r="G1436" s="259"/>
      <c r="H1436" s="262">
        <v>1</v>
      </c>
      <c r="I1436" s="263"/>
      <c r="J1436" s="259"/>
      <c r="K1436" s="259"/>
      <c r="L1436" s="264"/>
      <c r="M1436" s="265"/>
      <c r="N1436" s="266"/>
      <c r="O1436" s="266"/>
      <c r="P1436" s="266"/>
      <c r="Q1436" s="266"/>
      <c r="R1436" s="266"/>
      <c r="S1436" s="266"/>
      <c r="T1436" s="267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68" t="s">
        <v>221</v>
      </c>
      <c r="AU1436" s="268" t="s">
        <v>84</v>
      </c>
      <c r="AV1436" s="14" t="s">
        <v>84</v>
      </c>
      <c r="AW1436" s="14" t="s">
        <v>31</v>
      </c>
      <c r="AX1436" s="14" t="s">
        <v>74</v>
      </c>
      <c r="AY1436" s="268" t="s">
        <v>211</v>
      </c>
    </row>
    <row r="1437" spans="1:51" s="15" customFormat="1" ht="12">
      <c r="A1437" s="15"/>
      <c r="B1437" s="269"/>
      <c r="C1437" s="270"/>
      <c r="D1437" s="249" t="s">
        <v>221</v>
      </c>
      <c r="E1437" s="271" t="s">
        <v>1</v>
      </c>
      <c r="F1437" s="272" t="s">
        <v>225</v>
      </c>
      <c r="G1437" s="270"/>
      <c r="H1437" s="273">
        <v>1</v>
      </c>
      <c r="I1437" s="274"/>
      <c r="J1437" s="270"/>
      <c r="K1437" s="270"/>
      <c r="L1437" s="275"/>
      <c r="M1437" s="276"/>
      <c r="N1437" s="277"/>
      <c r="O1437" s="277"/>
      <c r="P1437" s="277"/>
      <c r="Q1437" s="277"/>
      <c r="R1437" s="277"/>
      <c r="S1437" s="277"/>
      <c r="T1437" s="278"/>
      <c r="U1437" s="15"/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T1437" s="279" t="s">
        <v>221</v>
      </c>
      <c r="AU1437" s="279" t="s">
        <v>84</v>
      </c>
      <c r="AV1437" s="15" t="s">
        <v>217</v>
      </c>
      <c r="AW1437" s="15" t="s">
        <v>31</v>
      </c>
      <c r="AX1437" s="15" t="s">
        <v>82</v>
      </c>
      <c r="AY1437" s="279" t="s">
        <v>211</v>
      </c>
    </row>
    <row r="1438" spans="1:65" s="2" customFormat="1" ht="16.5" customHeight="1">
      <c r="A1438" s="38"/>
      <c r="B1438" s="39"/>
      <c r="C1438" s="228" t="s">
        <v>1339</v>
      </c>
      <c r="D1438" s="228" t="s">
        <v>213</v>
      </c>
      <c r="E1438" s="229" t="s">
        <v>1340</v>
      </c>
      <c r="F1438" s="230" t="s">
        <v>1341</v>
      </c>
      <c r="G1438" s="231" t="s">
        <v>875</v>
      </c>
      <c r="H1438" s="232">
        <v>1</v>
      </c>
      <c r="I1438" s="233"/>
      <c r="J1438" s="234">
        <f>ROUND(I1438*H1438,2)</f>
        <v>0</v>
      </c>
      <c r="K1438" s="235"/>
      <c r="L1438" s="44"/>
      <c r="M1438" s="236" t="s">
        <v>1</v>
      </c>
      <c r="N1438" s="237" t="s">
        <v>39</v>
      </c>
      <c r="O1438" s="91"/>
      <c r="P1438" s="238">
        <f>O1438*H1438</f>
        <v>0</v>
      </c>
      <c r="Q1438" s="238">
        <v>0</v>
      </c>
      <c r="R1438" s="238">
        <f>Q1438*H1438</f>
        <v>0</v>
      </c>
      <c r="S1438" s="238">
        <v>0</v>
      </c>
      <c r="T1438" s="239">
        <f>S1438*H1438</f>
        <v>0</v>
      </c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38"/>
      <c r="AR1438" s="240" t="s">
        <v>674</v>
      </c>
      <c r="AT1438" s="240" t="s">
        <v>213</v>
      </c>
      <c r="AU1438" s="240" t="s">
        <v>84</v>
      </c>
      <c r="AY1438" s="17" t="s">
        <v>211</v>
      </c>
      <c r="BE1438" s="241">
        <f>IF(N1438="základní",J1438,0)</f>
        <v>0</v>
      </c>
      <c r="BF1438" s="241">
        <f>IF(N1438="snížená",J1438,0)</f>
        <v>0</v>
      </c>
      <c r="BG1438" s="241">
        <f>IF(N1438="zákl. přenesená",J1438,0)</f>
        <v>0</v>
      </c>
      <c r="BH1438" s="241">
        <f>IF(N1438="sníž. přenesená",J1438,0)</f>
        <v>0</v>
      </c>
      <c r="BI1438" s="241">
        <f>IF(N1438="nulová",J1438,0)</f>
        <v>0</v>
      </c>
      <c r="BJ1438" s="17" t="s">
        <v>82</v>
      </c>
      <c r="BK1438" s="241">
        <f>ROUND(I1438*H1438,2)</f>
        <v>0</v>
      </c>
      <c r="BL1438" s="17" t="s">
        <v>674</v>
      </c>
      <c r="BM1438" s="240" t="s">
        <v>1342</v>
      </c>
    </row>
    <row r="1439" spans="1:51" s="14" customFormat="1" ht="12">
      <c r="A1439" s="14"/>
      <c r="B1439" s="258"/>
      <c r="C1439" s="259"/>
      <c r="D1439" s="249" t="s">
        <v>221</v>
      </c>
      <c r="E1439" s="260" t="s">
        <v>1</v>
      </c>
      <c r="F1439" s="261" t="s">
        <v>942</v>
      </c>
      <c r="G1439" s="259"/>
      <c r="H1439" s="262">
        <v>1</v>
      </c>
      <c r="I1439" s="263"/>
      <c r="J1439" s="259"/>
      <c r="K1439" s="259"/>
      <c r="L1439" s="264"/>
      <c r="M1439" s="265"/>
      <c r="N1439" s="266"/>
      <c r="O1439" s="266"/>
      <c r="P1439" s="266"/>
      <c r="Q1439" s="266"/>
      <c r="R1439" s="266"/>
      <c r="S1439" s="266"/>
      <c r="T1439" s="267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68" t="s">
        <v>221</v>
      </c>
      <c r="AU1439" s="268" t="s">
        <v>84</v>
      </c>
      <c r="AV1439" s="14" t="s">
        <v>84</v>
      </c>
      <c r="AW1439" s="14" t="s">
        <v>31</v>
      </c>
      <c r="AX1439" s="14" t="s">
        <v>74</v>
      </c>
      <c r="AY1439" s="268" t="s">
        <v>211</v>
      </c>
    </row>
    <row r="1440" spans="1:51" s="15" customFormat="1" ht="12">
      <c r="A1440" s="15"/>
      <c r="B1440" s="269"/>
      <c r="C1440" s="270"/>
      <c r="D1440" s="249" t="s">
        <v>221</v>
      </c>
      <c r="E1440" s="271" t="s">
        <v>1</v>
      </c>
      <c r="F1440" s="272" t="s">
        <v>225</v>
      </c>
      <c r="G1440" s="270"/>
      <c r="H1440" s="273">
        <v>1</v>
      </c>
      <c r="I1440" s="274"/>
      <c r="J1440" s="270"/>
      <c r="K1440" s="270"/>
      <c r="L1440" s="275"/>
      <c r="M1440" s="276"/>
      <c r="N1440" s="277"/>
      <c r="O1440" s="277"/>
      <c r="P1440" s="277"/>
      <c r="Q1440" s="277"/>
      <c r="R1440" s="277"/>
      <c r="S1440" s="277"/>
      <c r="T1440" s="278"/>
      <c r="U1440" s="15"/>
      <c r="V1440" s="15"/>
      <c r="W1440" s="15"/>
      <c r="X1440" s="15"/>
      <c r="Y1440" s="15"/>
      <c r="Z1440" s="15"/>
      <c r="AA1440" s="15"/>
      <c r="AB1440" s="15"/>
      <c r="AC1440" s="15"/>
      <c r="AD1440" s="15"/>
      <c r="AE1440" s="15"/>
      <c r="AT1440" s="279" t="s">
        <v>221</v>
      </c>
      <c r="AU1440" s="279" t="s">
        <v>84</v>
      </c>
      <c r="AV1440" s="15" t="s">
        <v>217</v>
      </c>
      <c r="AW1440" s="15" t="s">
        <v>31</v>
      </c>
      <c r="AX1440" s="15" t="s">
        <v>82</v>
      </c>
      <c r="AY1440" s="279" t="s">
        <v>211</v>
      </c>
    </row>
    <row r="1441" spans="1:65" s="2" customFormat="1" ht="16.5" customHeight="1">
      <c r="A1441" s="38"/>
      <c r="B1441" s="39"/>
      <c r="C1441" s="228" t="s">
        <v>1343</v>
      </c>
      <c r="D1441" s="228" t="s">
        <v>213</v>
      </c>
      <c r="E1441" s="229" t="s">
        <v>1344</v>
      </c>
      <c r="F1441" s="230" t="s">
        <v>1345</v>
      </c>
      <c r="G1441" s="231" t="s">
        <v>313</v>
      </c>
      <c r="H1441" s="232">
        <v>9025</v>
      </c>
      <c r="I1441" s="233"/>
      <c r="J1441" s="234">
        <f>ROUND(I1441*H1441,2)</f>
        <v>0</v>
      </c>
      <c r="K1441" s="235"/>
      <c r="L1441" s="44"/>
      <c r="M1441" s="236" t="s">
        <v>1</v>
      </c>
      <c r="N1441" s="237" t="s">
        <v>39</v>
      </c>
      <c r="O1441" s="91"/>
      <c r="P1441" s="238">
        <f>O1441*H1441</f>
        <v>0</v>
      </c>
      <c r="Q1441" s="238">
        <v>0</v>
      </c>
      <c r="R1441" s="238">
        <f>Q1441*H1441</f>
        <v>0</v>
      </c>
      <c r="S1441" s="238">
        <v>0</v>
      </c>
      <c r="T1441" s="239">
        <f>S1441*H1441</f>
        <v>0</v>
      </c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  <c r="AE1441" s="38"/>
      <c r="AR1441" s="240" t="s">
        <v>674</v>
      </c>
      <c r="AT1441" s="240" t="s">
        <v>213</v>
      </c>
      <c r="AU1441" s="240" t="s">
        <v>84</v>
      </c>
      <c r="AY1441" s="17" t="s">
        <v>211</v>
      </c>
      <c r="BE1441" s="241">
        <f>IF(N1441="základní",J1441,0)</f>
        <v>0</v>
      </c>
      <c r="BF1441" s="241">
        <f>IF(N1441="snížená",J1441,0)</f>
        <v>0</v>
      </c>
      <c r="BG1441" s="241">
        <f>IF(N1441="zákl. přenesená",J1441,0)</f>
        <v>0</v>
      </c>
      <c r="BH1441" s="241">
        <f>IF(N1441="sníž. přenesená",J1441,0)</f>
        <v>0</v>
      </c>
      <c r="BI1441" s="241">
        <f>IF(N1441="nulová",J1441,0)</f>
        <v>0</v>
      </c>
      <c r="BJ1441" s="17" t="s">
        <v>82</v>
      </c>
      <c r="BK1441" s="241">
        <f>ROUND(I1441*H1441,2)</f>
        <v>0</v>
      </c>
      <c r="BL1441" s="17" t="s">
        <v>674</v>
      </c>
      <c r="BM1441" s="240" t="s">
        <v>1346</v>
      </c>
    </row>
    <row r="1442" spans="1:51" s="14" customFormat="1" ht="12">
      <c r="A1442" s="14"/>
      <c r="B1442" s="258"/>
      <c r="C1442" s="259"/>
      <c r="D1442" s="249" t="s">
        <v>221</v>
      </c>
      <c r="E1442" s="260" t="s">
        <v>1</v>
      </c>
      <c r="F1442" s="261" t="s">
        <v>1347</v>
      </c>
      <c r="G1442" s="259"/>
      <c r="H1442" s="262">
        <v>25</v>
      </c>
      <c r="I1442" s="263"/>
      <c r="J1442" s="259"/>
      <c r="K1442" s="259"/>
      <c r="L1442" s="264"/>
      <c r="M1442" s="265"/>
      <c r="N1442" s="266"/>
      <c r="O1442" s="266"/>
      <c r="P1442" s="266"/>
      <c r="Q1442" s="266"/>
      <c r="R1442" s="266"/>
      <c r="S1442" s="266"/>
      <c r="T1442" s="267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68" t="s">
        <v>221</v>
      </c>
      <c r="AU1442" s="268" t="s">
        <v>84</v>
      </c>
      <c r="AV1442" s="14" t="s">
        <v>84</v>
      </c>
      <c r="AW1442" s="14" t="s">
        <v>31</v>
      </c>
      <c r="AX1442" s="14" t="s">
        <v>74</v>
      </c>
      <c r="AY1442" s="268" t="s">
        <v>211</v>
      </c>
    </row>
    <row r="1443" spans="1:51" s="14" customFormat="1" ht="12">
      <c r="A1443" s="14"/>
      <c r="B1443" s="258"/>
      <c r="C1443" s="259"/>
      <c r="D1443" s="249" t="s">
        <v>221</v>
      </c>
      <c r="E1443" s="260" t="s">
        <v>1</v>
      </c>
      <c r="F1443" s="261" t="s">
        <v>1348</v>
      </c>
      <c r="G1443" s="259"/>
      <c r="H1443" s="262">
        <v>9000</v>
      </c>
      <c r="I1443" s="263"/>
      <c r="J1443" s="259"/>
      <c r="K1443" s="259"/>
      <c r="L1443" s="264"/>
      <c r="M1443" s="265"/>
      <c r="N1443" s="266"/>
      <c r="O1443" s="266"/>
      <c r="P1443" s="266"/>
      <c r="Q1443" s="266"/>
      <c r="R1443" s="266"/>
      <c r="S1443" s="266"/>
      <c r="T1443" s="267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68" t="s">
        <v>221</v>
      </c>
      <c r="AU1443" s="268" t="s">
        <v>84</v>
      </c>
      <c r="AV1443" s="14" t="s">
        <v>84</v>
      </c>
      <c r="AW1443" s="14" t="s">
        <v>31</v>
      </c>
      <c r="AX1443" s="14" t="s">
        <v>74</v>
      </c>
      <c r="AY1443" s="268" t="s">
        <v>211</v>
      </c>
    </row>
    <row r="1444" spans="1:51" s="15" customFormat="1" ht="12">
      <c r="A1444" s="15"/>
      <c r="B1444" s="269"/>
      <c r="C1444" s="270"/>
      <c r="D1444" s="249" t="s">
        <v>221</v>
      </c>
      <c r="E1444" s="271" t="s">
        <v>1</v>
      </c>
      <c r="F1444" s="272" t="s">
        <v>225</v>
      </c>
      <c r="G1444" s="270"/>
      <c r="H1444" s="273">
        <v>9025</v>
      </c>
      <c r="I1444" s="274"/>
      <c r="J1444" s="270"/>
      <c r="K1444" s="270"/>
      <c r="L1444" s="275"/>
      <c r="M1444" s="276"/>
      <c r="N1444" s="277"/>
      <c r="O1444" s="277"/>
      <c r="P1444" s="277"/>
      <c r="Q1444" s="277"/>
      <c r="R1444" s="277"/>
      <c r="S1444" s="277"/>
      <c r="T1444" s="278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T1444" s="279" t="s">
        <v>221</v>
      </c>
      <c r="AU1444" s="279" t="s">
        <v>84</v>
      </c>
      <c r="AV1444" s="15" t="s">
        <v>217</v>
      </c>
      <c r="AW1444" s="15" t="s">
        <v>31</v>
      </c>
      <c r="AX1444" s="15" t="s">
        <v>82</v>
      </c>
      <c r="AY1444" s="279" t="s">
        <v>211</v>
      </c>
    </row>
    <row r="1445" spans="1:65" s="2" customFormat="1" ht="16.5" customHeight="1">
      <c r="A1445" s="38"/>
      <c r="B1445" s="39"/>
      <c r="C1445" s="228" t="s">
        <v>1349</v>
      </c>
      <c r="D1445" s="228" t="s">
        <v>213</v>
      </c>
      <c r="E1445" s="229" t="s">
        <v>1350</v>
      </c>
      <c r="F1445" s="230" t="s">
        <v>1351</v>
      </c>
      <c r="G1445" s="231" t="s">
        <v>313</v>
      </c>
      <c r="H1445" s="232">
        <v>20</v>
      </c>
      <c r="I1445" s="233"/>
      <c r="J1445" s="234">
        <f>ROUND(I1445*H1445,2)</f>
        <v>0</v>
      </c>
      <c r="K1445" s="235"/>
      <c r="L1445" s="44"/>
      <c r="M1445" s="236" t="s">
        <v>1</v>
      </c>
      <c r="N1445" s="237" t="s">
        <v>39</v>
      </c>
      <c r="O1445" s="91"/>
      <c r="P1445" s="238">
        <f>O1445*H1445</f>
        <v>0</v>
      </c>
      <c r="Q1445" s="238">
        <v>0</v>
      </c>
      <c r="R1445" s="238">
        <f>Q1445*H1445</f>
        <v>0</v>
      </c>
      <c r="S1445" s="238">
        <v>0</v>
      </c>
      <c r="T1445" s="239">
        <f>S1445*H1445</f>
        <v>0</v>
      </c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38"/>
      <c r="AR1445" s="240" t="s">
        <v>674</v>
      </c>
      <c r="AT1445" s="240" t="s">
        <v>213</v>
      </c>
      <c r="AU1445" s="240" t="s">
        <v>84</v>
      </c>
      <c r="AY1445" s="17" t="s">
        <v>211</v>
      </c>
      <c r="BE1445" s="241">
        <f>IF(N1445="základní",J1445,0)</f>
        <v>0</v>
      </c>
      <c r="BF1445" s="241">
        <f>IF(N1445="snížená",J1445,0)</f>
        <v>0</v>
      </c>
      <c r="BG1445" s="241">
        <f>IF(N1445="zákl. přenesená",J1445,0)</f>
        <v>0</v>
      </c>
      <c r="BH1445" s="241">
        <f>IF(N1445="sníž. přenesená",J1445,0)</f>
        <v>0</v>
      </c>
      <c r="BI1445" s="241">
        <f>IF(N1445="nulová",J1445,0)</f>
        <v>0</v>
      </c>
      <c r="BJ1445" s="17" t="s">
        <v>82</v>
      </c>
      <c r="BK1445" s="241">
        <f>ROUND(I1445*H1445,2)</f>
        <v>0</v>
      </c>
      <c r="BL1445" s="17" t="s">
        <v>674</v>
      </c>
      <c r="BM1445" s="240" t="s">
        <v>1352</v>
      </c>
    </row>
    <row r="1446" spans="1:51" s="14" customFormat="1" ht="12">
      <c r="A1446" s="14"/>
      <c r="B1446" s="258"/>
      <c r="C1446" s="259"/>
      <c r="D1446" s="249" t="s">
        <v>221</v>
      </c>
      <c r="E1446" s="260" t="s">
        <v>1</v>
      </c>
      <c r="F1446" s="261" t="s">
        <v>366</v>
      </c>
      <c r="G1446" s="259"/>
      <c r="H1446" s="262">
        <v>20</v>
      </c>
      <c r="I1446" s="263"/>
      <c r="J1446" s="259"/>
      <c r="K1446" s="259"/>
      <c r="L1446" s="264"/>
      <c r="M1446" s="265"/>
      <c r="N1446" s="266"/>
      <c r="O1446" s="266"/>
      <c r="P1446" s="266"/>
      <c r="Q1446" s="266"/>
      <c r="R1446" s="266"/>
      <c r="S1446" s="266"/>
      <c r="T1446" s="267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68" t="s">
        <v>221</v>
      </c>
      <c r="AU1446" s="268" t="s">
        <v>84</v>
      </c>
      <c r="AV1446" s="14" t="s">
        <v>84</v>
      </c>
      <c r="AW1446" s="14" t="s">
        <v>31</v>
      </c>
      <c r="AX1446" s="14" t="s">
        <v>74</v>
      </c>
      <c r="AY1446" s="268" t="s">
        <v>211</v>
      </c>
    </row>
    <row r="1447" spans="1:51" s="15" customFormat="1" ht="12">
      <c r="A1447" s="15"/>
      <c r="B1447" s="269"/>
      <c r="C1447" s="270"/>
      <c r="D1447" s="249" t="s">
        <v>221</v>
      </c>
      <c r="E1447" s="271" t="s">
        <v>1</v>
      </c>
      <c r="F1447" s="272" t="s">
        <v>225</v>
      </c>
      <c r="G1447" s="270"/>
      <c r="H1447" s="273">
        <v>20</v>
      </c>
      <c r="I1447" s="274"/>
      <c r="J1447" s="270"/>
      <c r="K1447" s="270"/>
      <c r="L1447" s="275"/>
      <c r="M1447" s="276"/>
      <c r="N1447" s="277"/>
      <c r="O1447" s="277"/>
      <c r="P1447" s="277"/>
      <c r="Q1447" s="277"/>
      <c r="R1447" s="277"/>
      <c r="S1447" s="277"/>
      <c r="T1447" s="278"/>
      <c r="U1447" s="15"/>
      <c r="V1447" s="15"/>
      <c r="W1447" s="15"/>
      <c r="X1447" s="15"/>
      <c r="Y1447" s="15"/>
      <c r="Z1447" s="15"/>
      <c r="AA1447" s="15"/>
      <c r="AB1447" s="15"/>
      <c r="AC1447" s="15"/>
      <c r="AD1447" s="15"/>
      <c r="AE1447" s="15"/>
      <c r="AT1447" s="279" t="s">
        <v>221</v>
      </c>
      <c r="AU1447" s="279" t="s">
        <v>84</v>
      </c>
      <c r="AV1447" s="15" t="s">
        <v>217</v>
      </c>
      <c r="AW1447" s="15" t="s">
        <v>31</v>
      </c>
      <c r="AX1447" s="15" t="s">
        <v>82</v>
      </c>
      <c r="AY1447" s="279" t="s">
        <v>211</v>
      </c>
    </row>
    <row r="1448" spans="1:65" s="2" customFormat="1" ht="16.5" customHeight="1">
      <c r="A1448" s="38"/>
      <c r="B1448" s="39"/>
      <c r="C1448" s="228" t="s">
        <v>1353</v>
      </c>
      <c r="D1448" s="228" t="s">
        <v>213</v>
      </c>
      <c r="E1448" s="229" t="s">
        <v>1354</v>
      </c>
      <c r="F1448" s="230" t="s">
        <v>1355</v>
      </c>
      <c r="G1448" s="231" t="s">
        <v>313</v>
      </c>
      <c r="H1448" s="232">
        <v>10</v>
      </c>
      <c r="I1448" s="233"/>
      <c r="J1448" s="234">
        <f>ROUND(I1448*H1448,2)</f>
        <v>0</v>
      </c>
      <c r="K1448" s="235"/>
      <c r="L1448" s="44"/>
      <c r="M1448" s="236" t="s">
        <v>1</v>
      </c>
      <c r="N1448" s="237" t="s">
        <v>39</v>
      </c>
      <c r="O1448" s="91"/>
      <c r="P1448" s="238">
        <f>O1448*H1448</f>
        <v>0</v>
      </c>
      <c r="Q1448" s="238">
        <v>0</v>
      </c>
      <c r="R1448" s="238">
        <f>Q1448*H1448</f>
        <v>0</v>
      </c>
      <c r="S1448" s="238">
        <v>0</v>
      </c>
      <c r="T1448" s="239">
        <f>S1448*H1448</f>
        <v>0</v>
      </c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  <c r="AE1448" s="38"/>
      <c r="AR1448" s="240" t="s">
        <v>674</v>
      </c>
      <c r="AT1448" s="240" t="s">
        <v>213</v>
      </c>
      <c r="AU1448" s="240" t="s">
        <v>84</v>
      </c>
      <c r="AY1448" s="17" t="s">
        <v>211</v>
      </c>
      <c r="BE1448" s="241">
        <f>IF(N1448="základní",J1448,0)</f>
        <v>0</v>
      </c>
      <c r="BF1448" s="241">
        <f>IF(N1448="snížená",J1448,0)</f>
        <v>0</v>
      </c>
      <c r="BG1448" s="241">
        <f>IF(N1448="zákl. přenesená",J1448,0)</f>
        <v>0</v>
      </c>
      <c r="BH1448" s="241">
        <f>IF(N1448="sníž. přenesená",J1448,0)</f>
        <v>0</v>
      </c>
      <c r="BI1448" s="241">
        <f>IF(N1448="nulová",J1448,0)</f>
        <v>0</v>
      </c>
      <c r="BJ1448" s="17" t="s">
        <v>82</v>
      </c>
      <c r="BK1448" s="241">
        <f>ROUND(I1448*H1448,2)</f>
        <v>0</v>
      </c>
      <c r="BL1448" s="17" t="s">
        <v>674</v>
      </c>
      <c r="BM1448" s="240" t="s">
        <v>1356</v>
      </c>
    </row>
    <row r="1449" spans="1:51" s="14" customFormat="1" ht="12">
      <c r="A1449" s="14"/>
      <c r="B1449" s="258"/>
      <c r="C1449" s="259"/>
      <c r="D1449" s="249" t="s">
        <v>221</v>
      </c>
      <c r="E1449" s="260" t="s">
        <v>1</v>
      </c>
      <c r="F1449" s="261" t="s">
        <v>271</v>
      </c>
      <c r="G1449" s="259"/>
      <c r="H1449" s="262">
        <v>10</v>
      </c>
      <c r="I1449" s="263"/>
      <c r="J1449" s="259"/>
      <c r="K1449" s="259"/>
      <c r="L1449" s="264"/>
      <c r="M1449" s="265"/>
      <c r="N1449" s="266"/>
      <c r="O1449" s="266"/>
      <c r="P1449" s="266"/>
      <c r="Q1449" s="266"/>
      <c r="R1449" s="266"/>
      <c r="S1449" s="266"/>
      <c r="T1449" s="267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68" t="s">
        <v>221</v>
      </c>
      <c r="AU1449" s="268" t="s">
        <v>84</v>
      </c>
      <c r="AV1449" s="14" t="s">
        <v>84</v>
      </c>
      <c r="AW1449" s="14" t="s">
        <v>31</v>
      </c>
      <c r="AX1449" s="14" t="s">
        <v>74</v>
      </c>
      <c r="AY1449" s="268" t="s">
        <v>211</v>
      </c>
    </row>
    <row r="1450" spans="1:51" s="15" customFormat="1" ht="12">
      <c r="A1450" s="15"/>
      <c r="B1450" s="269"/>
      <c r="C1450" s="270"/>
      <c r="D1450" s="249" t="s">
        <v>221</v>
      </c>
      <c r="E1450" s="271" t="s">
        <v>1</v>
      </c>
      <c r="F1450" s="272" t="s">
        <v>225</v>
      </c>
      <c r="G1450" s="270"/>
      <c r="H1450" s="273">
        <v>10</v>
      </c>
      <c r="I1450" s="274"/>
      <c r="J1450" s="270"/>
      <c r="K1450" s="270"/>
      <c r="L1450" s="275"/>
      <c r="M1450" s="276"/>
      <c r="N1450" s="277"/>
      <c r="O1450" s="277"/>
      <c r="P1450" s="277"/>
      <c r="Q1450" s="277"/>
      <c r="R1450" s="277"/>
      <c r="S1450" s="277"/>
      <c r="T1450" s="278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T1450" s="279" t="s">
        <v>221</v>
      </c>
      <c r="AU1450" s="279" t="s">
        <v>84</v>
      </c>
      <c r="AV1450" s="15" t="s">
        <v>217</v>
      </c>
      <c r="AW1450" s="15" t="s">
        <v>31</v>
      </c>
      <c r="AX1450" s="15" t="s">
        <v>82</v>
      </c>
      <c r="AY1450" s="279" t="s">
        <v>211</v>
      </c>
    </row>
    <row r="1451" spans="1:65" s="2" customFormat="1" ht="16.5" customHeight="1">
      <c r="A1451" s="38"/>
      <c r="B1451" s="39"/>
      <c r="C1451" s="228" t="s">
        <v>1357</v>
      </c>
      <c r="D1451" s="228" t="s">
        <v>213</v>
      </c>
      <c r="E1451" s="229" t="s">
        <v>1358</v>
      </c>
      <c r="F1451" s="230" t="s">
        <v>1359</v>
      </c>
      <c r="G1451" s="231" t="s">
        <v>313</v>
      </c>
      <c r="H1451" s="232">
        <v>400</v>
      </c>
      <c r="I1451" s="233"/>
      <c r="J1451" s="234">
        <f>ROUND(I1451*H1451,2)</f>
        <v>0</v>
      </c>
      <c r="K1451" s="235"/>
      <c r="L1451" s="44"/>
      <c r="M1451" s="236" t="s">
        <v>1</v>
      </c>
      <c r="N1451" s="237" t="s">
        <v>39</v>
      </c>
      <c r="O1451" s="91"/>
      <c r="P1451" s="238">
        <f>O1451*H1451</f>
        <v>0</v>
      </c>
      <c r="Q1451" s="238">
        <v>0</v>
      </c>
      <c r="R1451" s="238">
        <f>Q1451*H1451</f>
        <v>0</v>
      </c>
      <c r="S1451" s="238">
        <v>0</v>
      </c>
      <c r="T1451" s="239">
        <f>S1451*H1451</f>
        <v>0</v>
      </c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R1451" s="240" t="s">
        <v>674</v>
      </c>
      <c r="AT1451" s="240" t="s">
        <v>213</v>
      </c>
      <c r="AU1451" s="240" t="s">
        <v>84</v>
      </c>
      <c r="AY1451" s="17" t="s">
        <v>211</v>
      </c>
      <c r="BE1451" s="241">
        <f>IF(N1451="základní",J1451,0)</f>
        <v>0</v>
      </c>
      <c r="BF1451" s="241">
        <f>IF(N1451="snížená",J1451,0)</f>
        <v>0</v>
      </c>
      <c r="BG1451" s="241">
        <f>IF(N1451="zákl. přenesená",J1451,0)</f>
        <v>0</v>
      </c>
      <c r="BH1451" s="241">
        <f>IF(N1451="sníž. přenesená",J1451,0)</f>
        <v>0</v>
      </c>
      <c r="BI1451" s="241">
        <f>IF(N1451="nulová",J1451,0)</f>
        <v>0</v>
      </c>
      <c r="BJ1451" s="17" t="s">
        <v>82</v>
      </c>
      <c r="BK1451" s="241">
        <f>ROUND(I1451*H1451,2)</f>
        <v>0</v>
      </c>
      <c r="BL1451" s="17" t="s">
        <v>674</v>
      </c>
      <c r="BM1451" s="240" t="s">
        <v>1360</v>
      </c>
    </row>
    <row r="1452" spans="1:51" s="14" customFormat="1" ht="12">
      <c r="A1452" s="14"/>
      <c r="B1452" s="258"/>
      <c r="C1452" s="259"/>
      <c r="D1452" s="249" t="s">
        <v>221</v>
      </c>
      <c r="E1452" s="260" t="s">
        <v>1</v>
      </c>
      <c r="F1452" s="261" t="s">
        <v>1361</v>
      </c>
      <c r="G1452" s="259"/>
      <c r="H1452" s="262">
        <v>400</v>
      </c>
      <c r="I1452" s="263"/>
      <c r="J1452" s="259"/>
      <c r="K1452" s="259"/>
      <c r="L1452" s="264"/>
      <c r="M1452" s="265"/>
      <c r="N1452" s="266"/>
      <c r="O1452" s="266"/>
      <c r="P1452" s="266"/>
      <c r="Q1452" s="266"/>
      <c r="R1452" s="266"/>
      <c r="S1452" s="266"/>
      <c r="T1452" s="267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T1452" s="268" t="s">
        <v>221</v>
      </c>
      <c r="AU1452" s="268" t="s">
        <v>84</v>
      </c>
      <c r="AV1452" s="14" t="s">
        <v>84</v>
      </c>
      <c r="AW1452" s="14" t="s">
        <v>31</v>
      </c>
      <c r="AX1452" s="14" t="s">
        <v>74</v>
      </c>
      <c r="AY1452" s="268" t="s">
        <v>211</v>
      </c>
    </row>
    <row r="1453" spans="1:51" s="15" customFormat="1" ht="12">
      <c r="A1453" s="15"/>
      <c r="B1453" s="269"/>
      <c r="C1453" s="270"/>
      <c r="D1453" s="249" t="s">
        <v>221</v>
      </c>
      <c r="E1453" s="271" t="s">
        <v>1</v>
      </c>
      <c r="F1453" s="272" t="s">
        <v>225</v>
      </c>
      <c r="G1453" s="270"/>
      <c r="H1453" s="273">
        <v>400</v>
      </c>
      <c r="I1453" s="274"/>
      <c r="J1453" s="270"/>
      <c r="K1453" s="270"/>
      <c r="L1453" s="275"/>
      <c r="M1453" s="276"/>
      <c r="N1453" s="277"/>
      <c r="O1453" s="277"/>
      <c r="P1453" s="277"/>
      <c r="Q1453" s="277"/>
      <c r="R1453" s="277"/>
      <c r="S1453" s="277"/>
      <c r="T1453" s="278"/>
      <c r="U1453" s="15"/>
      <c r="V1453" s="15"/>
      <c r="W1453" s="15"/>
      <c r="X1453" s="15"/>
      <c r="Y1453" s="15"/>
      <c r="Z1453" s="15"/>
      <c r="AA1453" s="15"/>
      <c r="AB1453" s="15"/>
      <c r="AC1453" s="15"/>
      <c r="AD1453" s="15"/>
      <c r="AE1453" s="15"/>
      <c r="AT1453" s="279" t="s">
        <v>221</v>
      </c>
      <c r="AU1453" s="279" t="s">
        <v>84</v>
      </c>
      <c r="AV1453" s="15" t="s">
        <v>217</v>
      </c>
      <c r="AW1453" s="15" t="s">
        <v>31</v>
      </c>
      <c r="AX1453" s="15" t="s">
        <v>82</v>
      </c>
      <c r="AY1453" s="279" t="s">
        <v>211</v>
      </c>
    </row>
    <row r="1454" spans="1:65" s="2" customFormat="1" ht="16.5" customHeight="1">
      <c r="A1454" s="38"/>
      <c r="B1454" s="39"/>
      <c r="C1454" s="228" t="s">
        <v>1362</v>
      </c>
      <c r="D1454" s="228" t="s">
        <v>213</v>
      </c>
      <c r="E1454" s="229" t="s">
        <v>1363</v>
      </c>
      <c r="F1454" s="230" t="s">
        <v>1364</v>
      </c>
      <c r="G1454" s="231" t="s">
        <v>313</v>
      </c>
      <c r="H1454" s="232">
        <v>750</v>
      </c>
      <c r="I1454" s="233"/>
      <c r="J1454" s="234">
        <f>ROUND(I1454*H1454,2)</f>
        <v>0</v>
      </c>
      <c r="K1454" s="235"/>
      <c r="L1454" s="44"/>
      <c r="M1454" s="236" t="s">
        <v>1</v>
      </c>
      <c r="N1454" s="237" t="s">
        <v>39</v>
      </c>
      <c r="O1454" s="91"/>
      <c r="P1454" s="238">
        <f>O1454*H1454</f>
        <v>0</v>
      </c>
      <c r="Q1454" s="238">
        <v>0</v>
      </c>
      <c r="R1454" s="238">
        <f>Q1454*H1454</f>
        <v>0</v>
      </c>
      <c r="S1454" s="238">
        <v>0</v>
      </c>
      <c r="T1454" s="239">
        <f>S1454*H1454</f>
        <v>0</v>
      </c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  <c r="AE1454" s="38"/>
      <c r="AR1454" s="240" t="s">
        <v>674</v>
      </c>
      <c r="AT1454" s="240" t="s">
        <v>213</v>
      </c>
      <c r="AU1454" s="240" t="s">
        <v>84</v>
      </c>
      <c r="AY1454" s="17" t="s">
        <v>211</v>
      </c>
      <c r="BE1454" s="241">
        <f>IF(N1454="základní",J1454,0)</f>
        <v>0</v>
      </c>
      <c r="BF1454" s="241">
        <f>IF(N1454="snížená",J1454,0)</f>
        <v>0</v>
      </c>
      <c r="BG1454" s="241">
        <f>IF(N1454="zákl. přenesená",J1454,0)</f>
        <v>0</v>
      </c>
      <c r="BH1454" s="241">
        <f>IF(N1454="sníž. přenesená",J1454,0)</f>
        <v>0</v>
      </c>
      <c r="BI1454" s="241">
        <f>IF(N1454="nulová",J1454,0)</f>
        <v>0</v>
      </c>
      <c r="BJ1454" s="17" t="s">
        <v>82</v>
      </c>
      <c r="BK1454" s="241">
        <f>ROUND(I1454*H1454,2)</f>
        <v>0</v>
      </c>
      <c r="BL1454" s="17" t="s">
        <v>674</v>
      </c>
      <c r="BM1454" s="240" t="s">
        <v>1365</v>
      </c>
    </row>
    <row r="1455" spans="1:51" s="14" customFormat="1" ht="12">
      <c r="A1455" s="14"/>
      <c r="B1455" s="258"/>
      <c r="C1455" s="259"/>
      <c r="D1455" s="249" t="s">
        <v>221</v>
      </c>
      <c r="E1455" s="260" t="s">
        <v>1</v>
      </c>
      <c r="F1455" s="261" t="s">
        <v>1366</v>
      </c>
      <c r="G1455" s="259"/>
      <c r="H1455" s="262">
        <v>750</v>
      </c>
      <c r="I1455" s="263"/>
      <c r="J1455" s="259"/>
      <c r="K1455" s="259"/>
      <c r="L1455" s="264"/>
      <c r="M1455" s="265"/>
      <c r="N1455" s="266"/>
      <c r="O1455" s="266"/>
      <c r="P1455" s="266"/>
      <c r="Q1455" s="266"/>
      <c r="R1455" s="266"/>
      <c r="S1455" s="266"/>
      <c r="T1455" s="267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T1455" s="268" t="s">
        <v>221</v>
      </c>
      <c r="AU1455" s="268" t="s">
        <v>84</v>
      </c>
      <c r="AV1455" s="14" t="s">
        <v>84</v>
      </c>
      <c r="AW1455" s="14" t="s">
        <v>31</v>
      </c>
      <c r="AX1455" s="14" t="s">
        <v>74</v>
      </c>
      <c r="AY1455" s="268" t="s">
        <v>211</v>
      </c>
    </row>
    <row r="1456" spans="1:51" s="15" customFormat="1" ht="12">
      <c r="A1456" s="15"/>
      <c r="B1456" s="269"/>
      <c r="C1456" s="270"/>
      <c r="D1456" s="249" t="s">
        <v>221</v>
      </c>
      <c r="E1456" s="271" t="s">
        <v>1</v>
      </c>
      <c r="F1456" s="272" t="s">
        <v>225</v>
      </c>
      <c r="G1456" s="270"/>
      <c r="H1456" s="273">
        <v>750</v>
      </c>
      <c r="I1456" s="274"/>
      <c r="J1456" s="270"/>
      <c r="K1456" s="270"/>
      <c r="L1456" s="275"/>
      <c r="M1456" s="276"/>
      <c r="N1456" s="277"/>
      <c r="O1456" s="277"/>
      <c r="P1456" s="277"/>
      <c r="Q1456" s="277"/>
      <c r="R1456" s="277"/>
      <c r="S1456" s="277"/>
      <c r="T1456" s="278"/>
      <c r="U1456" s="15"/>
      <c r="V1456" s="15"/>
      <c r="W1456" s="15"/>
      <c r="X1456" s="15"/>
      <c r="Y1456" s="15"/>
      <c r="Z1456" s="15"/>
      <c r="AA1456" s="15"/>
      <c r="AB1456" s="15"/>
      <c r="AC1456" s="15"/>
      <c r="AD1456" s="15"/>
      <c r="AE1456" s="15"/>
      <c r="AT1456" s="279" t="s">
        <v>221</v>
      </c>
      <c r="AU1456" s="279" t="s">
        <v>84</v>
      </c>
      <c r="AV1456" s="15" t="s">
        <v>217</v>
      </c>
      <c r="AW1456" s="15" t="s">
        <v>31</v>
      </c>
      <c r="AX1456" s="15" t="s">
        <v>82</v>
      </c>
      <c r="AY1456" s="279" t="s">
        <v>211</v>
      </c>
    </row>
    <row r="1457" spans="1:65" s="2" customFormat="1" ht="16.5" customHeight="1">
      <c r="A1457" s="38"/>
      <c r="B1457" s="39"/>
      <c r="C1457" s="228" t="s">
        <v>1367</v>
      </c>
      <c r="D1457" s="228" t="s">
        <v>213</v>
      </c>
      <c r="E1457" s="229" t="s">
        <v>1368</v>
      </c>
      <c r="F1457" s="230" t="s">
        <v>1369</v>
      </c>
      <c r="G1457" s="231" t="s">
        <v>313</v>
      </c>
      <c r="H1457" s="232">
        <v>420</v>
      </c>
      <c r="I1457" s="233"/>
      <c r="J1457" s="234">
        <f>ROUND(I1457*H1457,2)</f>
        <v>0</v>
      </c>
      <c r="K1457" s="235"/>
      <c r="L1457" s="44"/>
      <c r="M1457" s="236" t="s">
        <v>1</v>
      </c>
      <c r="N1457" s="237" t="s">
        <v>39</v>
      </c>
      <c r="O1457" s="91"/>
      <c r="P1457" s="238">
        <f>O1457*H1457</f>
        <v>0</v>
      </c>
      <c r="Q1457" s="238">
        <v>0</v>
      </c>
      <c r="R1457" s="238">
        <f>Q1457*H1457</f>
        <v>0</v>
      </c>
      <c r="S1457" s="238">
        <v>0</v>
      </c>
      <c r="T1457" s="239">
        <f>S1457*H1457</f>
        <v>0</v>
      </c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R1457" s="240" t="s">
        <v>674</v>
      </c>
      <c r="AT1457" s="240" t="s">
        <v>213</v>
      </c>
      <c r="AU1457" s="240" t="s">
        <v>84</v>
      </c>
      <c r="AY1457" s="17" t="s">
        <v>211</v>
      </c>
      <c r="BE1457" s="241">
        <f>IF(N1457="základní",J1457,0)</f>
        <v>0</v>
      </c>
      <c r="BF1457" s="241">
        <f>IF(N1457="snížená",J1457,0)</f>
        <v>0</v>
      </c>
      <c r="BG1457" s="241">
        <f>IF(N1457="zákl. přenesená",J1457,0)</f>
        <v>0</v>
      </c>
      <c r="BH1457" s="241">
        <f>IF(N1457="sníž. přenesená",J1457,0)</f>
        <v>0</v>
      </c>
      <c r="BI1457" s="241">
        <f>IF(N1457="nulová",J1457,0)</f>
        <v>0</v>
      </c>
      <c r="BJ1457" s="17" t="s">
        <v>82</v>
      </c>
      <c r="BK1457" s="241">
        <f>ROUND(I1457*H1457,2)</f>
        <v>0</v>
      </c>
      <c r="BL1457" s="17" t="s">
        <v>674</v>
      </c>
      <c r="BM1457" s="240" t="s">
        <v>1370</v>
      </c>
    </row>
    <row r="1458" spans="1:51" s="14" customFormat="1" ht="12">
      <c r="A1458" s="14"/>
      <c r="B1458" s="258"/>
      <c r="C1458" s="259"/>
      <c r="D1458" s="249" t="s">
        <v>221</v>
      </c>
      <c r="E1458" s="260" t="s">
        <v>1</v>
      </c>
      <c r="F1458" s="261" t="s">
        <v>1371</v>
      </c>
      <c r="G1458" s="259"/>
      <c r="H1458" s="262">
        <v>420</v>
      </c>
      <c r="I1458" s="263"/>
      <c r="J1458" s="259"/>
      <c r="K1458" s="259"/>
      <c r="L1458" s="264"/>
      <c r="M1458" s="265"/>
      <c r="N1458" s="266"/>
      <c r="O1458" s="266"/>
      <c r="P1458" s="266"/>
      <c r="Q1458" s="266"/>
      <c r="R1458" s="266"/>
      <c r="S1458" s="266"/>
      <c r="T1458" s="267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68" t="s">
        <v>221</v>
      </c>
      <c r="AU1458" s="268" t="s">
        <v>84</v>
      </c>
      <c r="AV1458" s="14" t="s">
        <v>84</v>
      </c>
      <c r="AW1458" s="14" t="s">
        <v>31</v>
      </c>
      <c r="AX1458" s="14" t="s">
        <v>74</v>
      </c>
      <c r="AY1458" s="268" t="s">
        <v>211</v>
      </c>
    </row>
    <row r="1459" spans="1:51" s="15" customFormat="1" ht="12">
      <c r="A1459" s="15"/>
      <c r="B1459" s="269"/>
      <c r="C1459" s="270"/>
      <c r="D1459" s="249" t="s">
        <v>221</v>
      </c>
      <c r="E1459" s="271" t="s">
        <v>1</v>
      </c>
      <c r="F1459" s="272" t="s">
        <v>225</v>
      </c>
      <c r="G1459" s="270"/>
      <c r="H1459" s="273">
        <v>420</v>
      </c>
      <c r="I1459" s="274"/>
      <c r="J1459" s="270"/>
      <c r="K1459" s="270"/>
      <c r="L1459" s="275"/>
      <c r="M1459" s="276"/>
      <c r="N1459" s="277"/>
      <c r="O1459" s="277"/>
      <c r="P1459" s="277"/>
      <c r="Q1459" s="277"/>
      <c r="R1459" s="277"/>
      <c r="S1459" s="277"/>
      <c r="T1459" s="278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T1459" s="279" t="s">
        <v>221</v>
      </c>
      <c r="AU1459" s="279" t="s">
        <v>84</v>
      </c>
      <c r="AV1459" s="15" t="s">
        <v>217</v>
      </c>
      <c r="AW1459" s="15" t="s">
        <v>31</v>
      </c>
      <c r="AX1459" s="15" t="s">
        <v>82</v>
      </c>
      <c r="AY1459" s="279" t="s">
        <v>211</v>
      </c>
    </row>
    <row r="1460" spans="1:65" s="2" customFormat="1" ht="16.5" customHeight="1">
      <c r="A1460" s="38"/>
      <c r="B1460" s="39"/>
      <c r="C1460" s="228" t="s">
        <v>1372</v>
      </c>
      <c r="D1460" s="228" t="s">
        <v>213</v>
      </c>
      <c r="E1460" s="229" t="s">
        <v>1373</v>
      </c>
      <c r="F1460" s="230" t="s">
        <v>1374</v>
      </c>
      <c r="G1460" s="231" t="s">
        <v>313</v>
      </c>
      <c r="H1460" s="232">
        <v>30</v>
      </c>
      <c r="I1460" s="233"/>
      <c r="J1460" s="234">
        <f>ROUND(I1460*H1460,2)</f>
        <v>0</v>
      </c>
      <c r="K1460" s="235"/>
      <c r="L1460" s="44"/>
      <c r="M1460" s="236" t="s">
        <v>1</v>
      </c>
      <c r="N1460" s="237" t="s">
        <v>39</v>
      </c>
      <c r="O1460" s="91"/>
      <c r="P1460" s="238">
        <f>O1460*H1460</f>
        <v>0</v>
      </c>
      <c r="Q1460" s="238">
        <v>0</v>
      </c>
      <c r="R1460" s="238">
        <f>Q1460*H1460</f>
        <v>0</v>
      </c>
      <c r="S1460" s="238">
        <v>0</v>
      </c>
      <c r="T1460" s="239">
        <f>S1460*H1460</f>
        <v>0</v>
      </c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38"/>
      <c r="AR1460" s="240" t="s">
        <v>674</v>
      </c>
      <c r="AT1460" s="240" t="s">
        <v>213</v>
      </c>
      <c r="AU1460" s="240" t="s">
        <v>84</v>
      </c>
      <c r="AY1460" s="17" t="s">
        <v>211</v>
      </c>
      <c r="BE1460" s="241">
        <f>IF(N1460="základní",J1460,0)</f>
        <v>0</v>
      </c>
      <c r="BF1460" s="241">
        <f>IF(N1460="snížená",J1460,0)</f>
        <v>0</v>
      </c>
      <c r="BG1460" s="241">
        <f>IF(N1460="zákl. přenesená",J1460,0)</f>
        <v>0</v>
      </c>
      <c r="BH1460" s="241">
        <f>IF(N1460="sníž. přenesená",J1460,0)</f>
        <v>0</v>
      </c>
      <c r="BI1460" s="241">
        <f>IF(N1460="nulová",J1460,0)</f>
        <v>0</v>
      </c>
      <c r="BJ1460" s="17" t="s">
        <v>82</v>
      </c>
      <c r="BK1460" s="241">
        <f>ROUND(I1460*H1460,2)</f>
        <v>0</v>
      </c>
      <c r="BL1460" s="17" t="s">
        <v>674</v>
      </c>
      <c r="BM1460" s="240" t="s">
        <v>1375</v>
      </c>
    </row>
    <row r="1461" spans="1:51" s="14" customFormat="1" ht="12">
      <c r="A1461" s="14"/>
      <c r="B1461" s="258"/>
      <c r="C1461" s="259"/>
      <c r="D1461" s="249" t="s">
        <v>221</v>
      </c>
      <c r="E1461" s="260" t="s">
        <v>1</v>
      </c>
      <c r="F1461" s="261" t="s">
        <v>460</v>
      </c>
      <c r="G1461" s="259"/>
      <c r="H1461" s="262">
        <v>30</v>
      </c>
      <c r="I1461" s="263"/>
      <c r="J1461" s="259"/>
      <c r="K1461" s="259"/>
      <c r="L1461" s="264"/>
      <c r="M1461" s="265"/>
      <c r="N1461" s="266"/>
      <c r="O1461" s="266"/>
      <c r="P1461" s="266"/>
      <c r="Q1461" s="266"/>
      <c r="R1461" s="266"/>
      <c r="S1461" s="266"/>
      <c r="T1461" s="267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68" t="s">
        <v>221</v>
      </c>
      <c r="AU1461" s="268" t="s">
        <v>84</v>
      </c>
      <c r="AV1461" s="14" t="s">
        <v>84</v>
      </c>
      <c r="AW1461" s="14" t="s">
        <v>31</v>
      </c>
      <c r="AX1461" s="14" t="s">
        <v>74</v>
      </c>
      <c r="AY1461" s="268" t="s">
        <v>211</v>
      </c>
    </row>
    <row r="1462" spans="1:51" s="15" customFormat="1" ht="12">
      <c r="A1462" s="15"/>
      <c r="B1462" s="269"/>
      <c r="C1462" s="270"/>
      <c r="D1462" s="249" t="s">
        <v>221</v>
      </c>
      <c r="E1462" s="271" t="s">
        <v>1</v>
      </c>
      <c r="F1462" s="272" t="s">
        <v>225</v>
      </c>
      <c r="G1462" s="270"/>
      <c r="H1462" s="273">
        <v>30</v>
      </c>
      <c r="I1462" s="274"/>
      <c r="J1462" s="270"/>
      <c r="K1462" s="270"/>
      <c r="L1462" s="275"/>
      <c r="M1462" s="276"/>
      <c r="N1462" s="277"/>
      <c r="O1462" s="277"/>
      <c r="P1462" s="277"/>
      <c r="Q1462" s="277"/>
      <c r="R1462" s="277"/>
      <c r="S1462" s="277"/>
      <c r="T1462" s="278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T1462" s="279" t="s">
        <v>221</v>
      </c>
      <c r="AU1462" s="279" t="s">
        <v>84</v>
      </c>
      <c r="AV1462" s="15" t="s">
        <v>217</v>
      </c>
      <c r="AW1462" s="15" t="s">
        <v>31</v>
      </c>
      <c r="AX1462" s="15" t="s">
        <v>82</v>
      </c>
      <c r="AY1462" s="279" t="s">
        <v>211</v>
      </c>
    </row>
    <row r="1463" spans="1:65" s="2" customFormat="1" ht="16.5" customHeight="1">
      <c r="A1463" s="38"/>
      <c r="B1463" s="39"/>
      <c r="C1463" s="228" t="s">
        <v>1376</v>
      </c>
      <c r="D1463" s="228" t="s">
        <v>213</v>
      </c>
      <c r="E1463" s="229" t="s">
        <v>1377</v>
      </c>
      <c r="F1463" s="230" t="s">
        <v>1378</v>
      </c>
      <c r="G1463" s="231" t="s">
        <v>313</v>
      </c>
      <c r="H1463" s="232">
        <v>9710</v>
      </c>
      <c r="I1463" s="233"/>
      <c r="J1463" s="234">
        <f>ROUND(I1463*H1463,2)</f>
        <v>0</v>
      </c>
      <c r="K1463" s="235"/>
      <c r="L1463" s="44"/>
      <c r="M1463" s="236" t="s">
        <v>1</v>
      </c>
      <c r="N1463" s="237" t="s">
        <v>39</v>
      </c>
      <c r="O1463" s="91"/>
      <c r="P1463" s="238">
        <f>O1463*H1463</f>
        <v>0</v>
      </c>
      <c r="Q1463" s="238">
        <v>0</v>
      </c>
      <c r="R1463" s="238">
        <f>Q1463*H1463</f>
        <v>0</v>
      </c>
      <c r="S1463" s="238">
        <v>0</v>
      </c>
      <c r="T1463" s="239">
        <f>S1463*H1463</f>
        <v>0</v>
      </c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R1463" s="240" t="s">
        <v>674</v>
      </c>
      <c r="AT1463" s="240" t="s">
        <v>213</v>
      </c>
      <c r="AU1463" s="240" t="s">
        <v>84</v>
      </c>
      <c r="AY1463" s="17" t="s">
        <v>211</v>
      </c>
      <c r="BE1463" s="241">
        <f>IF(N1463="základní",J1463,0)</f>
        <v>0</v>
      </c>
      <c r="BF1463" s="241">
        <f>IF(N1463="snížená",J1463,0)</f>
        <v>0</v>
      </c>
      <c r="BG1463" s="241">
        <f>IF(N1463="zákl. přenesená",J1463,0)</f>
        <v>0</v>
      </c>
      <c r="BH1463" s="241">
        <f>IF(N1463="sníž. přenesená",J1463,0)</f>
        <v>0</v>
      </c>
      <c r="BI1463" s="241">
        <f>IF(N1463="nulová",J1463,0)</f>
        <v>0</v>
      </c>
      <c r="BJ1463" s="17" t="s">
        <v>82</v>
      </c>
      <c r="BK1463" s="241">
        <f>ROUND(I1463*H1463,2)</f>
        <v>0</v>
      </c>
      <c r="BL1463" s="17" t="s">
        <v>674</v>
      </c>
      <c r="BM1463" s="240" t="s">
        <v>1379</v>
      </c>
    </row>
    <row r="1464" spans="1:51" s="14" customFormat="1" ht="12">
      <c r="A1464" s="14"/>
      <c r="B1464" s="258"/>
      <c r="C1464" s="259"/>
      <c r="D1464" s="249" t="s">
        <v>221</v>
      </c>
      <c r="E1464" s="260" t="s">
        <v>1</v>
      </c>
      <c r="F1464" s="261" t="s">
        <v>1380</v>
      </c>
      <c r="G1464" s="259"/>
      <c r="H1464" s="262">
        <v>9710</v>
      </c>
      <c r="I1464" s="263"/>
      <c r="J1464" s="259"/>
      <c r="K1464" s="259"/>
      <c r="L1464" s="264"/>
      <c r="M1464" s="265"/>
      <c r="N1464" s="266"/>
      <c r="O1464" s="266"/>
      <c r="P1464" s="266"/>
      <c r="Q1464" s="266"/>
      <c r="R1464" s="266"/>
      <c r="S1464" s="266"/>
      <c r="T1464" s="267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T1464" s="268" t="s">
        <v>221</v>
      </c>
      <c r="AU1464" s="268" t="s">
        <v>84</v>
      </c>
      <c r="AV1464" s="14" t="s">
        <v>84</v>
      </c>
      <c r="AW1464" s="14" t="s">
        <v>31</v>
      </c>
      <c r="AX1464" s="14" t="s">
        <v>74</v>
      </c>
      <c r="AY1464" s="268" t="s">
        <v>211</v>
      </c>
    </row>
    <row r="1465" spans="1:51" s="15" customFormat="1" ht="12">
      <c r="A1465" s="15"/>
      <c r="B1465" s="269"/>
      <c r="C1465" s="270"/>
      <c r="D1465" s="249" t="s">
        <v>221</v>
      </c>
      <c r="E1465" s="271" t="s">
        <v>1</v>
      </c>
      <c r="F1465" s="272" t="s">
        <v>225</v>
      </c>
      <c r="G1465" s="270"/>
      <c r="H1465" s="273">
        <v>9710</v>
      </c>
      <c r="I1465" s="274"/>
      <c r="J1465" s="270"/>
      <c r="K1465" s="270"/>
      <c r="L1465" s="275"/>
      <c r="M1465" s="276"/>
      <c r="N1465" s="277"/>
      <c r="O1465" s="277"/>
      <c r="P1465" s="277"/>
      <c r="Q1465" s="277"/>
      <c r="R1465" s="277"/>
      <c r="S1465" s="277"/>
      <c r="T1465" s="278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T1465" s="279" t="s">
        <v>221</v>
      </c>
      <c r="AU1465" s="279" t="s">
        <v>84</v>
      </c>
      <c r="AV1465" s="15" t="s">
        <v>217</v>
      </c>
      <c r="AW1465" s="15" t="s">
        <v>31</v>
      </c>
      <c r="AX1465" s="15" t="s">
        <v>82</v>
      </c>
      <c r="AY1465" s="279" t="s">
        <v>211</v>
      </c>
    </row>
    <row r="1466" spans="1:65" s="2" customFormat="1" ht="16.5" customHeight="1">
      <c r="A1466" s="38"/>
      <c r="B1466" s="39"/>
      <c r="C1466" s="228" t="s">
        <v>1381</v>
      </c>
      <c r="D1466" s="228" t="s">
        <v>213</v>
      </c>
      <c r="E1466" s="229" t="s">
        <v>1382</v>
      </c>
      <c r="F1466" s="230" t="s">
        <v>1383</v>
      </c>
      <c r="G1466" s="231" t="s">
        <v>274</v>
      </c>
      <c r="H1466" s="232">
        <v>32</v>
      </c>
      <c r="I1466" s="233"/>
      <c r="J1466" s="234">
        <f>ROUND(I1466*H1466,2)</f>
        <v>0</v>
      </c>
      <c r="K1466" s="235"/>
      <c r="L1466" s="44"/>
      <c r="M1466" s="236" t="s">
        <v>1</v>
      </c>
      <c r="N1466" s="237" t="s">
        <v>39</v>
      </c>
      <c r="O1466" s="91"/>
      <c r="P1466" s="238">
        <f>O1466*H1466</f>
        <v>0</v>
      </c>
      <c r="Q1466" s="238">
        <v>0</v>
      </c>
      <c r="R1466" s="238">
        <f>Q1466*H1466</f>
        <v>0</v>
      </c>
      <c r="S1466" s="238">
        <v>0</v>
      </c>
      <c r="T1466" s="239">
        <f>S1466*H1466</f>
        <v>0</v>
      </c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R1466" s="240" t="s">
        <v>674</v>
      </c>
      <c r="AT1466" s="240" t="s">
        <v>213</v>
      </c>
      <c r="AU1466" s="240" t="s">
        <v>84</v>
      </c>
      <c r="AY1466" s="17" t="s">
        <v>211</v>
      </c>
      <c r="BE1466" s="241">
        <f>IF(N1466="základní",J1466,0)</f>
        <v>0</v>
      </c>
      <c r="BF1466" s="241">
        <f>IF(N1466="snížená",J1466,0)</f>
        <v>0</v>
      </c>
      <c r="BG1466" s="241">
        <f>IF(N1466="zákl. přenesená",J1466,0)</f>
        <v>0</v>
      </c>
      <c r="BH1466" s="241">
        <f>IF(N1466="sníž. přenesená",J1466,0)</f>
        <v>0</v>
      </c>
      <c r="BI1466" s="241">
        <f>IF(N1466="nulová",J1466,0)</f>
        <v>0</v>
      </c>
      <c r="BJ1466" s="17" t="s">
        <v>82</v>
      </c>
      <c r="BK1466" s="241">
        <f>ROUND(I1466*H1466,2)</f>
        <v>0</v>
      </c>
      <c r="BL1466" s="17" t="s">
        <v>674</v>
      </c>
      <c r="BM1466" s="240" t="s">
        <v>1384</v>
      </c>
    </row>
    <row r="1467" spans="1:51" s="14" customFormat="1" ht="12">
      <c r="A1467" s="14"/>
      <c r="B1467" s="258"/>
      <c r="C1467" s="259"/>
      <c r="D1467" s="249" t="s">
        <v>221</v>
      </c>
      <c r="E1467" s="260" t="s">
        <v>1</v>
      </c>
      <c r="F1467" s="261" t="s">
        <v>1385</v>
      </c>
      <c r="G1467" s="259"/>
      <c r="H1467" s="262">
        <v>10</v>
      </c>
      <c r="I1467" s="263"/>
      <c r="J1467" s="259"/>
      <c r="K1467" s="259"/>
      <c r="L1467" s="264"/>
      <c r="M1467" s="265"/>
      <c r="N1467" s="266"/>
      <c r="O1467" s="266"/>
      <c r="P1467" s="266"/>
      <c r="Q1467" s="266"/>
      <c r="R1467" s="266"/>
      <c r="S1467" s="266"/>
      <c r="T1467" s="267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68" t="s">
        <v>221</v>
      </c>
      <c r="AU1467" s="268" t="s">
        <v>84</v>
      </c>
      <c r="AV1467" s="14" t="s">
        <v>84</v>
      </c>
      <c r="AW1467" s="14" t="s">
        <v>31</v>
      </c>
      <c r="AX1467" s="14" t="s">
        <v>74</v>
      </c>
      <c r="AY1467" s="268" t="s">
        <v>211</v>
      </c>
    </row>
    <row r="1468" spans="1:51" s="14" customFormat="1" ht="12">
      <c r="A1468" s="14"/>
      <c r="B1468" s="258"/>
      <c r="C1468" s="259"/>
      <c r="D1468" s="249" t="s">
        <v>221</v>
      </c>
      <c r="E1468" s="260" t="s">
        <v>1</v>
      </c>
      <c r="F1468" s="261" t="s">
        <v>1386</v>
      </c>
      <c r="G1468" s="259"/>
      <c r="H1468" s="262">
        <v>11</v>
      </c>
      <c r="I1468" s="263"/>
      <c r="J1468" s="259"/>
      <c r="K1468" s="259"/>
      <c r="L1468" s="264"/>
      <c r="M1468" s="265"/>
      <c r="N1468" s="266"/>
      <c r="O1468" s="266"/>
      <c r="P1468" s="266"/>
      <c r="Q1468" s="266"/>
      <c r="R1468" s="266"/>
      <c r="S1468" s="266"/>
      <c r="T1468" s="267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T1468" s="268" t="s">
        <v>221</v>
      </c>
      <c r="AU1468" s="268" t="s">
        <v>84</v>
      </c>
      <c r="AV1468" s="14" t="s">
        <v>84</v>
      </c>
      <c r="AW1468" s="14" t="s">
        <v>31</v>
      </c>
      <c r="AX1468" s="14" t="s">
        <v>74</v>
      </c>
      <c r="AY1468" s="268" t="s">
        <v>211</v>
      </c>
    </row>
    <row r="1469" spans="1:51" s="14" customFormat="1" ht="12">
      <c r="A1469" s="14"/>
      <c r="B1469" s="258"/>
      <c r="C1469" s="259"/>
      <c r="D1469" s="249" t="s">
        <v>221</v>
      </c>
      <c r="E1469" s="260" t="s">
        <v>1</v>
      </c>
      <c r="F1469" s="261" t="s">
        <v>1387</v>
      </c>
      <c r="G1469" s="259"/>
      <c r="H1469" s="262">
        <v>11</v>
      </c>
      <c r="I1469" s="263"/>
      <c r="J1469" s="259"/>
      <c r="K1469" s="259"/>
      <c r="L1469" s="264"/>
      <c r="M1469" s="265"/>
      <c r="N1469" s="266"/>
      <c r="O1469" s="266"/>
      <c r="P1469" s="266"/>
      <c r="Q1469" s="266"/>
      <c r="R1469" s="266"/>
      <c r="S1469" s="266"/>
      <c r="T1469" s="267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68" t="s">
        <v>221</v>
      </c>
      <c r="AU1469" s="268" t="s">
        <v>84</v>
      </c>
      <c r="AV1469" s="14" t="s">
        <v>84</v>
      </c>
      <c r="AW1469" s="14" t="s">
        <v>31</v>
      </c>
      <c r="AX1469" s="14" t="s">
        <v>74</v>
      </c>
      <c r="AY1469" s="268" t="s">
        <v>211</v>
      </c>
    </row>
    <row r="1470" spans="1:51" s="15" customFormat="1" ht="12">
      <c r="A1470" s="15"/>
      <c r="B1470" s="269"/>
      <c r="C1470" s="270"/>
      <c r="D1470" s="249" t="s">
        <v>221</v>
      </c>
      <c r="E1470" s="271" t="s">
        <v>1</v>
      </c>
      <c r="F1470" s="272" t="s">
        <v>225</v>
      </c>
      <c r="G1470" s="270"/>
      <c r="H1470" s="273">
        <v>32</v>
      </c>
      <c r="I1470" s="274"/>
      <c r="J1470" s="270"/>
      <c r="K1470" s="270"/>
      <c r="L1470" s="275"/>
      <c r="M1470" s="276"/>
      <c r="N1470" s="277"/>
      <c r="O1470" s="277"/>
      <c r="P1470" s="277"/>
      <c r="Q1470" s="277"/>
      <c r="R1470" s="277"/>
      <c r="S1470" s="277"/>
      <c r="T1470" s="278"/>
      <c r="U1470" s="15"/>
      <c r="V1470" s="15"/>
      <c r="W1470" s="15"/>
      <c r="X1470" s="15"/>
      <c r="Y1470" s="15"/>
      <c r="Z1470" s="15"/>
      <c r="AA1470" s="15"/>
      <c r="AB1470" s="15"/>
      <c r="AC1470" s="15"/>
      <c r="AD1470" s="15"/>
      <c r="AE1470" s="15"/>
      <c r="AT1470" s="279" t="s">
        <v>221</v>
      </c>
      <c r="AU1470" s="279" t="s">
        <v>84</v>
      </c>
      <c r="AV1470" s="15" t="s">
        <v>217</v>
      </c>
      <c r="AW1470" s="15" t="s">
        <v>31</v>
      </c>
      <c r="AX1470" s="15" t="s">
        <v>82</v>
      </c>
      <c r="AY1470" s="279" t="s">
        <v>211</v>
      </c>
    </row>
    <row r="1471" spans="1:65" s="2" customFormat="1" ht="16.5" customHeight="1">
      <c r="A1471" s="38"/>
      <c r="B1471" s="39"/>
      <c r="C1471" s="228" t="s">
        <v>1388</v>
      </c>
      <c r="D1471" s="228" t="s">
        <v>213</v>
      </c>
      <c r="E1471" s="229" t="s">
        <v>1389</v>
      </c>
      <c r="F1471" s="230" t="s">
        <v>1390</v>
      </c>
      <c r="G1471" s="231" t="s">
        <v>274</v>
      </c>
      <c r="H1471" s="232">
        <v>27</v>
      </c>
      <c r="I1471" s="233"/>
      <c r="J1471" s="234">
        <f>ROUND(I1471*H1471,2)</f>
        <v>0</v>
      </c>
      <c r="K1471" s="235"/>
      <c r="L1471" s="44"/>
      <c r="M1471" s="236" t="s">
        <v>1</v>
      </c>
      <c r="N1471" s="237" t="s">
        <v>39</v>
      </c>
      <c r="O1471" s="91"/>
      <c r="P1471" s="238">
        <f>O1471*H1471</f>
        <v>0</v>
      </c>
      <c r="Q1471" s="238">
        <v>0</v>
      </c>
      <c r="R1471" s="238">
        <f>Q1471*H1471</f>
        <v>0</v>
      </c>
      <c r="S1471" s="238">
        <v>0</v>
      </c>
      <c r="T1471" s="239">
        <f>S1471*H1471</f>
        <v>0</v>
      </c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R1471" s="240" t="s">
        <v>674</v>
      </c>
      <c r="AT1471" s="240" t="s">
        <v>213</v>
      </c>
      <c r="AU1471" s="240" t="s">
        <v>84</v>
      </c>
      <c r="AY1471" s="17" t="s">
        <v>211</v>
      </c>
      <c r="BE1471" s="241">
        <f>IF(N1471="základní",J1471,0)</f>
        <v>0</v>
      </c>
      <c r="BF1471" s="241">
        <f>IF(N1471="snížená",J1471,0)</f>
        <v>0</v>
      </c>
      <c r="BG1471" s="241">
        <f>IF(N1471="zákl. přenesená",J1471,0)</f>
        <v>0</v>
      </c>
      <c r="BH1471" s="241">
        <f>IF(N1471="sníž. přenesená",J1471,0)</f>
        <v>0</v>
      </c>
      <c r="BI1471" s="241">
        <f>IF(N1471="nulová",J1471,0)</f>
        <v>0</v>
      </c>
      <c r="BJ1471" s="17" t="s">
        <v>82</v>
      </c>
      <c r="BK1471" s="241">
        <f>ROUND(I1471*H1471,2)</f>
        <v>0</v>
      </c>
      <c r="BL1471" s="17" t="s">
        <v>674</v>
      </c>
      <c r="BM1471" s="240" t="s">
        <v>1391</v>
      </c>
    </row>
    <row r="1472" spans="1:51" s="14" customFormat="1" ht="12">
      <c r="A1472" s="14"/>
      <c r="B1472" s="258"/>
      <c r="C1472" s="259"/>
      <c r="D1472" s="249" t="s">
        <v>221</v>
      </c>
      <c r="E1472" s="260" t="s">
        <v>1</v>
      </c>
      <c r="F1472" s="261" t="s">
        <v>276</v>
      </c>
      <c r="G1472" s="259"/>
      <c r="H1472" s="262">
        <v>3</v>
      </c>
      <c r="I1472" s="263"/>
      <c r="J1472" s="259"/>
      <c r="K1472" s="259"/>
      <c r="L1472" s="264"/>
      <c r="M1472" s="265"/>
      <c r="N1472" s="266"/>
      <c r="O1472" s="266"/>
      <c r="P1472" s="266"/>
      <c r="Q1472" s="266"/>
      <c r="R1472" s="266"/>
      <c r="S1472" s="266"/>
      <c r="T1472" s="267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T1472" s="268" t="s">
        <v>221</v>
      </c>
      <c r="AU1472" s="268" t="s">
        <v>84</v>
      </c>
      <c r="AV1472" s="14" t="s">
        <v>84</v>
      </c>
      <c r="AW1472" s="14" t="s">
        <v>31</v>
      </c>
      <c r="AX1472" s="14" t="s">
        <v>74</v>
      </c>
      <c r="AY1472" s="268" t="s">
        <v>211</v>
      </c>
    </row>
    <row r="1473" spans="1:51" s="14" customFormat="1" ht="12">
      <c r="A1473" s="14"/>
      <c r="B1473" s="258"/>
      <c r="C1473" s="259"/>
      <c r="D1473" s="249" t="s">
        <v>221</v>
      </c>
      <c r="E1473" s="260" t="s">
        <v>1</v>
      </c>
      <c r="F1473" s="261" t="s">
        <v>1392</v>
      </c>
      <c r="G1473" s="259"/>
      <c r="H1473" s="262">
        <v>6</v>
      </c>
      <c r="I1473" s="263"/>
      <c r="J1473" s="259"/>
      <c r="K1473" s="259"/>
      <c r="L1473" s="264"/>
      <c r="M1473" s="265"/>
      <c r="N1473" s="266"/>
      <c r="O1473" s="266"/>
      <c r="P1473" s="266"/>
      <c r="Q1473" s="266"/>
      <c r="R1473" s="266"/>
      <c r="S1473" s="266"/>
      <c r="T1473" s="267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68" t="s">
        <v>221</v>
      </c>
      <c r="AU1473" s="268" t="s">
        <v>84</v>
      </c>
      <c r="AV1473" s="14" t="s">
        <v>84</v>
      </c>
      <c r="AW1473" s="14" t="s">
        <v>31</v>
      </c>
      <c r="AX1473" s="14" t="s">
        <v>74</v>
      </c>
      <c r="AY1473" s="268" t="s">
        <v>211</v>
      </c>
    </row>
    <row r="1474" spans="1:51" s="14" customFormat="1" ht="12">
      <c r="A1474" s="14"/>
      <c r="B1474" s="258"/>
      <c r="C1474" s="259"/>
      <c r="D1474" s="249" t="s">
        <v>221</v>
      </c>
      <c r="E1474" s="260" t="s">
        <v>1</v>
      </c>
      <c r="F1474" s="261" t="s">
        <v>1393</v>
      </c>
      <c r="G1474" s="259"/>
      <c r="H1474" s="262">
        <v>9</v>
      </c>
      <c r="I1474" s="263"/>
      <c r="J1474" s="259"/>
      <c r="K1474" s="259"/>
      <c r="L1474" s="264"/>
      <c r="M1474" s="265"/>
      <c r="N1474" s="266"/>
      <c r="O1474" s="266"/>
      <c r="P1474" s="266"/>
      <c r="Q1474" s="266"/>
      <c r="R1474" s="266"/>
      <c r="S1474" s="266"/>
      <c r="T1474" s="267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68" t="s">
        <v>221</v>
      </c>
      <c r="AU1474" s="268" t="s">
        <v>84</v>
      </c>
      <c r="AV1474" s="14" t="s">
        <v>84</v>
      </c>
      <c r="AW1474" s="14" t="s">
        <v>31</v>
      </c>
      <c r="AX1474" s="14" t="s">
        <v>74</v>
      </c>
      <c r="AY1474" s="268" t="s">
        <v>211</v>
      </c>
    </row>
    <row r="1475" spans="1:51" s="14" customFormat="1" ht="12">
      <c r="A1475" s="14"/>
      <c r="B1475" s="258"/>
      <c r="C1475" s="259"/>
      <c r="D1475" s="249" t="s">
        <v>221</v>
      </c>
      <c r="E1475" s="260" t="s">
        <v>1</v>
      </c>
      <c r="F1475" s="261" t="s">
        <v>1394</v>
      </c>
      <c r="G1475" s="259"/>
      <c r="H1475" s="262">
        <v>9</v>
      </c>
      <c r="I1475" s="263"/>
      <c r="J1475" s="259"/>
      <c r="K1475" s="259"/>
      <c r="L1475" s="264"/>
      <c r="M1475" s="265"/>
      <c r="N1475" s="266"/>
      <c r="O1475" s="266"/>
      <c r="P1475" s="266"/>
      <c r="Q1475" s="266"/>
      <c r="R1475" s="266"/>
      <c r="S1475" s="266"/>
      <c r="T1475" s="267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68" t="s">
        <v>221</v>
      </c>
      <c r="AU1475" s="268" t="s">
        <v>84</v>
      </c>
      <c r="AV1475" s="14" t="s">
        <v>84</v>
      </c>
      <c r="AW1475" s="14" t="s">
        <v>31</v>
      </c>
      <c r="AX1475" s="14" t="s">
        <v>74</v>
      </c>
      <c r="AY1475" s="268" t="s">
        <v>211</v>
      </c>
    </row>
    <row r="1476" spans="1:51" s="15" customFormat="1" ht="12">
      <c r="A1476" s="15"/>
      <c r="B1476" s="269"/>
      <c r="C1476" s="270"/>
      <c r="D1476" s="249" t="s">
        <v>221</v>
      </c>
      <c r="E1476" s="271" t="s">
        <v>1</v>
      </c>
      <c r="F1476" s="272" t="s">
        <v>225</v>
      </c>
      <c r="G1476" s="270"/>
      <c r="H1476" s="273">
        <v>27</v>
      </c>
      <c r="I1476" s="274"/>
      <c r="J1476" s="270"/>
      <c r="K1476" s="270"/>
      <c r="L1476" s="275"/>
      <c r="M1476" s="276"/>
      <c r="N1476" s="277"/>
      <c r="O1476" s="277"/>
      <c r="P1476" s="277"/>
      <c r="Q1476" s="277"/>
      <c r="R1476" s="277"/>
      <c r="S1476" s="277"/>
      <c r="T1476" s="278"/>
      <c r="U1476" s="15"/>
      <c r="V1476" s="15"/>
      <c r="W1476" s="15"/>
      <c r="X1476" s="15"/>
      <c r="Y1476" s="15"/>
      <c r="Z1476" s="15"/>
      <c r="AA1476" s="15"/>
      <c r="AB1476" s="15"/>
      <c r="AC1476" s="15"/>
      <c r="AD1476" s="15"/>
      <c r="AE1476" s="15"/>
      <c r="AT1476" s="279" t="s">
        <v>221</v>
      </c>
      <c r="AU1476" s="279" t="s">
        <v>84</v>
      </c>
      <c r="AV1476" s="15" t="s">
        <v>217</v>
      </c>
      <c r="AW1476" s="15" t="s">
        <v>31</v>
      </c>
      <c r="AX1476" s="15" t="s">
        <v>82</v>
      </c>
      <c r="AY1476" s="279" t="s">
        <v>211</v>
      </c>
    </row>
    <row r="1477" spans="1:65" s="2" customFormat="1" ht="16.5" customHeight="1">
      <c r="A1477" s="38"/>
      <c r="B1477" s="39"/>
      <c r="C1477" s="228" t="s">
        <v>1395</v>
      </c>
      <c r="D1477" s="228" t="s">
        <v>213</v>
      </c>
      <c r="E1477" s="229" t="s">
        <v>1396</v>
      </c>
      <c r="F1477" s="230" t="s">
        <v>1397</v>
      </c>
      <c r="G1477" s="231" t="s">
        <v>274</v>
      </c>
      <c r="H1477" s="232">
        <v>53</v>
      </c>
      <c r="I1477" s="233"/>
      <c r="J1477" s="234">
        <f>ROUND(I1477*H1477,2)</f>
        <v>0</v>
      </c>
      <c r="K1477" s="235"/>
      <c r="L1477" s="44"/>
      <c r="M1477" s="236" t="s">
        <v>1</v>
      </c>
      <c r="N1477" s="237" t="s">
        <v>39</v>
      </c>
      <c r="O1477" s="91"/>
      <c r="P1477" s="238">
        <f>O1477*H1477</f>
        <v>0</v>
      </c>
      <c r="Q1477" s="238">
        <v>0</v>
      </c>
      <c r="R1477" s="238">
        <f>Q1477*H1477</f>
        <v>0</v>
      </c>
      <c r="S1477" s="238">
        <v>0</v>
      </c>
      <c r="T1477" s="239">
        <f>S1477*H1477</f>
        <v>0</v>
      </c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38"/>
      <c r="AR1477" s="240" t="s">
        <v>674</v>
      </c>
      <c r="AT1477" s="240" t="s">
        <v>213</v>
      </c>
      <c r="AU1477" s="240" t="s">
        <v>84</v>
      </c>
      <c r="AY1477" s="17" t="s">
        <v>211</v>
      </c>
      <c r="BE1477" s="241">
        <f>IF(N1477="základní",J1477,0)</f>
        <v>0</v>
      </c>
      <c r="BF1477" s="241">
        <f>IF(N1477="snížená",J1477,0)</f>
        <v>0</v>
      </c>
      <c r="BG1477" s="241">
        <f>IF(N1477="zákl. přenesená",J1477,0)</f>
        <v>0</v>
      </c>
      <c r="BH1477" s="241">
        <f>IF(N1477="sníž. přenesená",J1477,0)</f>
        <v>0</v>
      </c>
      <c r="BI1477" s="241">
        <f>IF(N1477="nulová",J1477,0)</f>
        <v>0</v>
      </c>
      <c r="BJ1477" s="17" t="s">
        <v>82</v>
      </c>
      <c r="BK1477" s="241">
        <f>ROUND(I1477*H1477,2)</f>
        <v>0</v>
      </c>
      <c r="BL1477" s="17" t="s">
        <v>674</v>
      </c>
      <c r="BM1477" s="240" t="s">
        <v>1398</v>
      </c>
    </row>
    <row r="1478" spans="1:51" s="14" customFormat="1" ht="12">
      <c r="A1478" s="14"/>
      <c r="B1478" s="258"/>
      <c r="C1478" s="259"/>
      <c r="D1478" s="249" t="s">
        <v>221</v>
      </c>
      <c r="E1478" s="260" t="s">
        <v>1</v>
      </c>
      <c r="F1478" s="261" t="s">
        <v>1399</v>
      </c>
      <c r="G1478" s="259"/>
      <c r="H1478" s="262">
        <v>13</v>
      </c>
      <c r="I1478" s="263"/>
      <c r="J1478" s="259"/>
      <c r="K1478" s="259"/>
      <c r="L1478" s="264"/>
      <c r="M1478" s="265"/>
      <c r="N1478" s="266"/>
      <c r="O1478" s="266"/>
      <c r="P1478" s="266"/>
      <c r="Q1478" s="266"/>
      <c r="R1478" s="266"/>
      <c r="S1478" s="266"/>
      <c r="T1478" s="267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T1478" s="268" t="s">
        <v>221</v>
      </c>
      <c r="AU1478" s="268" t="s">
        <v>84</v>
      </c>
      <c r="AV1478" s="14" t="s">
        <v>84</v>
      </c>
      <c r="AW1478" s="14" t="s">
        <v>31</v>
      </c>
      <c r="AX1478" s="14" t="s">
        <v>74</v>
      </c>
      <c r="AY1478" s="268" t="s">
        <v>211</v>
      </c>
    </row>
    <row r="1479" spans="1:51" s="14" customFormat="1" ht="12">
      <c r="A1479" s="14"/>
      <c r="B1479" s="258"/>
      <c r="C1479" s="259"/>
      <c r="D1479" s="249" t="s">
        <v>221</v>
      </c>
      <c r="E1479" s="260" t="s">
        <v>1</v>
      </c>
      <c r="F1479" s="261" t="s">
        <v>1400</v>
      </c>
      <c r="G1479" s="259"/>
      <c r="H1479" s="262">
        <v>20</v>
      </c>
      <c r="I1479" s="263"/>
      <c r="J1479" s="259"/>
      <c r="K1479" s="259"/>
      <c r="L1479" s="264"/>
      <c r="M1479" s="265"/>
      <c r="N1479" s="266"/>
      <c r="O1479" s="266"/>
      <c r="P1479" s="266"/>
      <c r="Q1479" s="266"/>
      <c r="R1479" s="266"/>
      <c r="S1479" s="266"/>
      <c r="T1479" s="267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T1479" s="268" t="s">
        <v>221</v>
      </c>
      <c r="AU1479" s="268" t="s">
        <v>84</v>
      </c>
      <c r="AV1479" s="14" t="s">
        <v>84</v>
      </c>
      <c r="AW1479" s="14" t="s">
        <v>31</v>
      </c>
      <c r="AX1479" s="14" t="s">
        <v>74</v>
      </c>
      <c r="AY1479" s="268" t="s">
        <v>211</v>
      </c>
    </row>
    <row r="1480" spans="1:51" s="14" customFormat="1" ht="12">
      <c r="A1480" s="14"/>
      <c r="B1480" s="258"/>
      <c r="C1480" s="259"/>
      <c r="D1480" s="249" t="s">
        <v>221</v>
      </c>
      <c r="E1480" s="260" t="s">
        <v>1</v>
      </c>
      <c r="F1480" s="261" t="s">
        <v>1401</v>
      </c>
      <c r="G1480" s="259"/>
      <c r="H1480" s="262">
        <v>20</v>
      </c>
      <c r="I1480" s="263"/>
      <c r="J1480" s="259"/>
      <c r="K1480" s="259"/>
      <c r="L1480" s="264"/>
      <c r="M1480" s="265"/>
      <c r="N1480" s="266"/>
      <c r="O1480" s="266"/>
      <c r="P1480" s="266"/>
      <c r="Q1480" s="266"/>
      <c r="R1480" s="266"/>
      <c r="S1480" s="266"/>
      <c r="T1480" s="267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68" t="s">
        <v>221</v>
      </c>
      <c r="AU1480" s="268" t="s">
        <v>84</v>
      </c>
      <c r="AV1480" s="14" t="s">
        <v>84</v>
      </c>
      <c r="AW1480" s="14" t="s">
        <v>31</v>
      </c>
      <c r="AX1480" s="14" t="s">
        <v>74</v>
      </c>
      <c r="AY1480" s="268" t="s">
        <v>211</v>
      </c>
    </row>
    <row r="1481" spans="1:51" s="15" customFormat="1" ht="12">
      <c r="A1481" s="15"/>
      <c r="B1481" s="269"/>
      <c r="C1481" s="270"/>
      <c r="D1481" s="249" t="s">
        <v>221</v>
      </c>
      <c r="E1481" s="271" t="s">
        <v>1</v>
      </c>
      <c r="F1481" s="272" t="s">
        <v>225</v>
      </c>
      <c r="G1481" s="270"/>
      <c r="H1481" s="273">
        <v>53</v>
      </c>
      <c r="I1481" s="274"/>
      <c r="J1481" s="270"/>
      <c r="K1481" s="270"/>
      <c r="L1481" s="275"/>
      <c r="M1481" s="276"/>
      <c r="N1481" s="277"/>
      <c r="O1481" s="277"/>
      <c r="P1481" s="277"/>
      <c r="Q1481" s="277"/>
      <c r="R1481" s="277"/>
      <c r="S1481" s="277"/>
      <c r="T1481" s="278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T1481" s="279" t="s">
        <v>221</v>
      </c>
      <c r="AU1481" s="279" t="s">
        <v>84</v>
      </c>
      <c r="AV1481" s="15" t="s">
        <v>217</v>
      </c>
      <c r="AW1481" s="15" t="s">
        <v>31</v>
      </c>
      <c r="AX1481" s="15" t="s">
        <v>82</v>
      </c>
      <c r="AY1481" s="279" t="s">
        <v>211</v>
      </c>
    </row>
    <row r="1482" spans="1:65" s="2" customFormat="1" ht="16.5" customHeight="1">
      <c r="A1482" s="38"/>
      <c r="B1482" s="39"/>
      <c r="C1482" s="228" t="s">
        <v>1402</v>
      </c>
      <c r="D1482" s="228" t="s">
        <v>213</v>
      </c>
      <c r="E1482" s="229" t="s">
        <v>1403</v>
      </c>
      <c r="F1482" s="230" t="s">
        <v>1404</v>
      </c>
      <c r="G1482" s="231" t="s">
        <v>274</v>
      </c>
      <c r="H1482" s="232">
        <v>250</v>
      </c>
      <c r="I1482" s="233"/>
      <c r="J1482" s="234">
        <f>ROUND(I1482*H1482,2)</f>
        <v>0</v>
      </c>
      <c r="K1482" s="235"/>
      <c r="L1482" s="44"/>
      <c r="M1482" s="236" t="s">
        <v>1</v>
      </c>
      <c r="N1482" s="237" t="s">
        <v>39</v>
      </c>
      <c r="O1482" s="91"/>
      <c r="P1482" s="238">
        <f>O1482*H1482</f>
        <v>0</v>
      </c>
      <c r="Q1482" s="238">
        <v>0</v>
      </c>
      <c r="R1482" s="238">
        <f>Q1482*H1482</f>
        <v>0</v>
      </c>
      <c r="S1482" s="238">
        <v>0</v>
      </c>
      <c r="T1482" s="239">
        <f>S1482*H1482</f>
        <v>0</v>
      </c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38"/>
      <c r="AR1482" s="240" t="s">
        <v>674</v>
      </c>
      <c r="AT1482" s="240" t="s">
        <v>213</v>
      </c>
      <c r="AU1482" s="240" t="s">
        <v>84</v>
      </c>
      <c r="AY1482" s="17" t="s">
        <v>211</v>
      </c>
      <c r="BE1482" s="241">
        <f>IF(N1482="základní",J1482,0)</f>
        <v>0</v>
      </c>
      <c r="BF1482" s="241">
        <f>IF(N1482="snížená",J1482,0)</f>
        <v>0</v>
      </c>
      <c r="BG1482" s="241">
        <f>IF(N1482="zákl. přenesená",J1482,0)</f>
        <v>0</v>
      </c>
      <c r="BH1482" s="241">
        <f>IF(N1482="sníž. přenesená",J1482,0)</f>
        <v>0</v>
      </c>
      <c r="BI1482" s="241">
        <f>IF(N1482="nulová",J1482,0)</f>
        <v>0</v>
      </c>
      <c r="BJ1482" s="17" t="s">
        <v>82</v>
      </c>
      <c r="BK1482" s="241">
        <f>ROUND(I1482*H1482,2)</f>
        <v>0</v>
      </c>
      <c r="BL1482" s="17" t="s">
        <v>674</v>
      </c>
      <c r="BM1482" s="240" t="s">
        <v>1405</v>
      </c>
    </row>
    <row r="1483" spans="1:65" s="2" customFormat="1" ht="16.5" customHeight="1">
      <c r="A1483" s="38"/>
      <c r="B1483" s="39"/>
      <c r="C1483" s="228" t="s">
        <v>1406</v>
      </c>
      <c r="D1483" s="228" t="s">
        <v>213</v>
      </c>
      <c r="E1483" s="229" t="s">
        <v>1407</v>
      </c>
      <c r="F1483" s="230" t="s">
        <v>1408</v>
      </c>
      <c r="G1483" s="231" t="s">
        <v>274</v>
      </c>
      <c r="H1483" s="232">
        <v>110</v>
      </c>
      <c r="I1483" s="233"/>
      <c r="J1483" s="234">
        <f>ROUND(I1483*H1483,2)</f>
        <v>0</v>
      </c>
      <c r="K1483" s="235"/>
      <c r="L1483" s="44"/>
      <c r="M1483" s="236" t="s">
        <v>1</v>
      </c>
      <c r="N1483" s="237" t="s">
        <v>39</v>
      </c>
      <c r="O1483" s="91"/>
      <c r="P1483" s="238">
        <f>O1483*H1483</f>
        <v>0</v>
      </c>
      <c r="Q1483" s="238">
        <v>0</v>
      </c>
      <c r="R1483" s="238">
        <f>Q1483*H1483</f>
        <v>0</v>
      </c>
      <c r="S1483" s="238">
        <v>0</v>
      </c>
      <c r="T1483" s="239">
        <f>S1483*H1483</f>
        <v>0</v>
      </c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38"/>
      <c r="AR1483" s="240" t="s">
        <v>674</v>
      </c>
      <c r="AT1483" s="240" t="s">
        <v>213</v>
      </c>
      <c r="AU1483" s="240" t="s">
        <v>84</v>
      </c>
      <c r="AY1483" s="17" t="s">
        <v>211</v>
      </c>
      <c r="BE1483" s="241">
        <f>IF(N1483="základní",J1483,0)</f>
        <v>0</v>
      </c>
      <c r="BF1483" s="241">
        <f>IF(N1483="snížená",J1483,0)</f>
        <v>0</v>
      </c>
      <c r="BG1483" s="241">
        <f>IF(N1483="zákl. přenesená",J1483,0)</f>
        <v>0</v>
      </c>
      <c r="BH1483" s="241">
        <f>IF(N1483="sníž. přenesená",J1483,0)</f>
        <v>0</v>
      </c>
      <c r="BI1483" s="241">
        <f>IF(N1483="nulová",J1483,0)</f>
        <v>0</v>
      </c>
      <c r="BJ1483" s="17" t="s">
        <v>82</v>
      </c>
      <c r="BK1483" s="241">
        <f>ROUND(I1483*H1483,2)</f>
        <v>0</v>
      </c>
      <c r="BL1483" s="17" t="s">
        <v>674</v>
      </c>
      <c r="BM1483" s="240" t="s">
        <v>1409</v>
      </c>
    </row>
    <row r="1484" spans="1:65" s="2" customFormat="1" ht="16.5" customHeight="1">
      <c r="A1484" s="38"/>
      <c r="B1484" s="39"/>
      <c r="C1484" s="228" t="s">
        <v>1410</v>
      </c>
      <c r="D1484" s="228" t="s">
        <v>213</v>
      </c>
      <c r="E1484" s="229" t="s">
        <v>1411</v>
      </c>
      <c r="F1484" s="230" t="s">
        <v>1412</v>
      </c>
      <c r="G1484" s="231" t="s">
        <v>274</v>
      </c>
      <c r="H1484" s="232">
        <v>7</v>
      </c>
      <c r="I1484" s="233"/>
      <c r="J1484" s="234">
        <f>ROUND(I1484*H1484,2)</f>
        <v>0</v>
      </c>
      <c r="K1484" s="235"/>
      <c r="L1484" s="44"/>
      <c r="M1484" s="236" t="s">
        <v>1</v>
      </c>
      <c r="N1484" s="237" t="s">
        <v>39</v>
      </c>
      <c r="O1484" s="91"/>
      <c r="P1484" s="238">
        <f>O1484*H1484</f>
        <v>0</v>
      </c>
      <c r="Q1484" s="238">
        <v>0</v>
      </c>
      <c r="R1484" s="238">
        <f>Q1484*H1484</f>
        <v>0</v>
      </c>
      <c r="S1484" s="238">
        <v>0</v>
      </c>
      <c r="T1484" s="239">
        <f>S1484*H1484</f>
        <v>0</v>
      </c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  <c r="AE1484" s="38"/>
      <c r="AR1484" s="240" t="s">
        <v>674</v>
      </c>
      <c r="AT1484" s="240" t="s">
        <v>213</v>
      </c>
      <c r="AU1484" s="240" t="s">
        <v>84</v>
      </c>
      <c r="AY1484" s="17" t="s">
        <v>211</v>
      </c>
      <c r="BE1484" s="241">
        <f>IF(N1484="základní",J1484,0)</f>
        <v>0</v>
      </c>
      <c r="BF1484" s="241">
        <f>IF(N1484="snížená",J1484,0)</f>
        <v>0</v>
      </c>
      <c r="BG1484" s="241">
        <f>IF(N1484="zákl. přenesená",J1484,0)</f>
        <v>0</v>
      </c>
      <c r="BH1484" s="241">
        <f>IF(N1484="sníž. přenesená",J1484,0)</f>
        <v>0</v>
      </c>
      <c r="BI1484" s="241">
        <f>IF(N1484="nulová",J1484,0)</f>
        <v>0</v>
      </c>
      <c r="BJ1484" s="17" t="s">
        <v>82</v>
      </c>
      <c r="BK1484" s="241">
        <f>ROUND(I1484*H1484,2)</f>
        <v>0</v>
      </c>
      <c r="BL1484" s="17" t="s">
        <v>674</v>
      </c>
      <c r="BM1484" s="240" t="s">
        <v>1413</v>
      </c>
    </row>
    <row r="1485" spans="1:51" s="14" customFormat="1" ht="12">
      <c r="A1485" s="14"/>
      <c r="B1485" s="258"/>
      <c r="C1485" s="259"/>
      <c r="D1485" s="249" t="s">
        <v>221</v>
      </c>
      <c r="E1485" s="260" t="s">
        <v>1</v>
      </c>
      <c r="F1485" s="261" t="s">
        <v>1414</v>
      </c>
      <c r="G1485" s="259"/>
      <c r="H1485" s="262">
        <v>1</v>
      </c>
      <c r="I1485" s="263"/>
      <c r="J1485" s="259"/>
      <c r="K1485" s="259"/>
      <c r="L1485" s="264"/>
      <c r="M1485" s="265"/>
      <c r="N1485" s="266"/>
      <c r="O1485" s="266"/>
      <c r="P1485" s="266"/>
      <c r="Q1485" s="266"/>
      <c r="R1485" s="266"/>
      <c r="S1485" s="266"/>
      <c r="T1485" s="267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T1485" s="268" t="s">
        <v>221</v>
      </c>
      <c r="AU1485" s="268" t="s">
        <v>84</v>
      </c>
      <c r="AV1485" s="14" t="s">
        <v>84</v>
      </c>
      <c r="AW1485" s="14" t="s">
        <v>31</v>
      </c>
      <c r="AX1485" s="14" t="s">
        <v>74</v>
      </c>
      <c r="AY1485" s="268" t="s">
        <v>211</v>
      </c>
    </row>
    <row r="1486" spans="1:51" s="14" customFormat="1" ht="12">
      <c r="A1486" s="14"/>
      <c r="B1486" s="258"/>
      <c r="C1486" s="259"/>
      <c r="D1486" s="249" t="s">
        <v>221</v>
      </c>
      <c r="E1486" s="260" t="s">
        <v>1</v>
      </c>
      <c r="F1486" s="261" t="s">
        <v>1415</v>
      </c>
      <c r="G1486" s="259"/>
      <c r="H1486" s="262">
        <v>3</v>
      </c>
      <c r="I1486" s="263"/>
      <c r="J1486" s="259"/>
      <c r="K1486" s="259"/>
      <c r="L1486" s="264"/>
      <c r="M1486" s="265"/>
      <c r="N1486" s="266"/>
      <c r="O1486" s="266"/>
      <c r="P1486" s="266"/>
      <c r="Q1486" s="266"/>
      <c r="R1486" s="266"/>
      <c r="S1486" s="266"/>
      <c r="T1486" s="267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68" t="s">
        <v>221</v>
      </c>
      <c r="AU1486" s="268" t="s">
        <v>84</v>
      </c>
      <c r="AV1486" s="14" t="s">
        <v>84</v>
      </c>
      <c r="AW1486" s="14" t="s">
        <v>31</v>
      </c>
      <c r="AX1486" s="14" t="s">
        <v>74</v>
      </c>
      <c r="AY1486" s="268" t="s">
        <v>211</v>
      </c>
    </row>
    <row r="1487" spans="1:51" s="14" customFormat="1" ht="12">
      <c r="A1487" s="14"/>
      <c r="B1487" s="258"/>
      <c r="C1487" s="259"/>
      <c r="D1487" s="249" t="s">
        <v>221</v>
      </c>
      <c r="E1487" s="260" t="s">
        <v>1</v>
      </c>
      <c r="F1487" s="261" t="s">
        <v>1416</v>
      </c>
      <c r="G1487" s="259"/>
      <c r="H1487" s="262">
        <v>3</v>
      </c>
      <c r="I1487" s="263"/>
      <c r="J1487" s="259"/>
      <c r="K1487" s="259"/>
      <c r="L1487" s="264"/>
      <c r="M1487" s="265"/>
      <c r="N1487" s="266"/>
      <c r="O1487" s="266"/>
      <c r="P1487" s="266"/>
      <c r="Q1487" s="266"/>
      <c r="R1487" s="266"/>
      <c r="S1487" s="266"/>
      <c r="T1487" s="267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68" t="s">
        <v>221</v>
      </c>
      <c r="AU1487" s="268" t="s">
        <v>84</v>
      </c>
      <c r="AV1487" s="14" t="s">
        <v>84</v>
      </c>
      <c r="AW1487" s="14" t="s">
        <v>31</v>
      </c>
      <c r="AX1487" s="14" t="s">
        <v>74</v>
      </c>
      <c r="AY1487" s="268" t="s">
        <v>211</v>
      </c>
    </row>
    <row r="1488" spans="1:51" s="15" customFormat="1" ht="12">
      <c r="A1488" s="15"/>
      <c r="B1488" s="269"/>
      <c r="C1488" s="270"/>
      <c r="D1488" s="249" t="s">
        <v>221</v>
      </c>
      <c r="E1488" s="271" t="s">
        <v>1</v>
      </c>
      <c r="F1488" s="272" t="s">
        <v>225</v>
      </c>
      <c r="G1488" s="270"/>
      <c r="H1488" s="273">
        <v>7</v>
      </c>
      <c r="I1488" s="274"/>
      <c r="J1488" s="270"/>
      <c r="K1488" s="270"/>
      <c r="L1488" s="275"/>
      <c r="M1488" s="276"/>
      <c r="N1488" s="277"/>
      <c r="O1488" s="277"/>
      <c r="P1488" s="277"/>
      <c r="Q1488" s="277"/>
      <c r="R1488" s="277"/>
      <c r="S1488" s="277"/>
      <c r="T1488" s="278"/>
      <c r="U1488" s="15"/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T1488" s="279" t="s">
        <v>221</v>
      </c>
      <c r="AU1488" s="279" t="s">
        <v>84</v>
      </c>
      <c r="AV1488" s="15" t="s">
        <v>217</v>
      </c>
      <c r="AW1488" s="15" t="s">
        <v>31</v>
      </c>
      <c r="AX1488" s="15" t="s">
        <v>82</v>
      </c>
      <c r="AY1488" s="279" t="s">
        <v>211</v>
      </c>
    </row>
    <row r="1489" spans="1:65" s="2" customFormat="1" ht="24.15" customHeight="1">
      <c r="A1489" s="38"/>
      <c r="B1489" s="39"/>
      <c r="C1489" s="228" t="s">
        <v>1417</v>
      </c>
      <c r="D1489" s="228" t="s">
        <v>213</v>
      </c>
      <c r="E1489" s="229" t="s">
        <v>1418</v>
      </c>
      <c r="F1489" s="230" t="s">
        <v>1419</v>
      </c>
      <c r="G1489" s="231" t="s">
        <v>274</v>
      </c>
      <c r="H1489" s="232">
        <v>14</v>
      </c>
      <c r="I1489" s="233"/>
      <c r="J1489" s="234">
        <f>ROUND(I1489*H1489,2)</f>
        <v>0</v>
      </c>
      <c r="K1489" s="235"/>
      <c r="L1489" s="44"/>
      <c r="M1489" s="236" t="s">
        <v>1</v>
      </c>
      <c r="N1489" s="237" t="s">
        <v>39</v>
      </c>
      <c r="O1489" s="91"/>
      <c r="P1489" s="238">
        <f>O1489*H1489</f>
        <v>0</v>
      </c>
      <c r="Q1489" s="238">
        <v>0</v>
      </c>
      <c r="R1489" s="238">
        <f>Q1489*H1489</f>
        <v>0</v>
      </c>
      <c r="S1489" s="238">
        <v>0</v>
      </c>
      <c r="T1489" s="239">
        <f>S1489*H1489</f>
        <v>0</v>
      </c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  <c r="AE1489" s="38"/>
      <c r="AR1489" s="240" t="s">
        <v>674</v>
      </c>
      <c r="AT1489" s="240" t="s">
        <v>213</v>
      </c>
      <c r="AU1489" s="240" t="s">
        <v>84</v>
      </c>
      <c r="AY1489" s="17" t="s">
        <v>211</v>
      </c>
      <c r="BE1489" s="241">
        <f>IF(N1489="základní",J1489,0)</f>
        <v>0</v>
      </c>
      <c r="BF1489" s="241">
        <f>IF(N1489="snížená",J1489,0)</f>
        <v>0</v>
      </c>
      <c r="BG1489" s="241">
        <f>IF(N1489="zákl. přenesená",J1489,0)</f>
        <v>0</v>
      </c>
      <c r="BH1489" s="241">
        <f>IF(N1489="sníž. přenesená",J1489,0)</f>
        <v>0</v>
      </c>
      <c r="BI1489" s="241">
        <f>IF(N1489="nulová",J1489,0)</f>
        <v>0</v>
      </c>
      <c r="BJ1489" s="17" t="s">
        <v>82</v>
      </c>
      <c r="BK1489" s="241">
        <f>ROUND(I1489*H1489,2)</f>
        <v>0</v>
      </c>
      <c r="BL1489" s="17" t="s">
        <v>674</v>
      </c>
      <c r="BM1489" s="240" t="s">
        <v>1420</v>
      </c>
    </row>
    <row r="1490" spans="1:51" s="14" customFormat="1" ht="12">
      <c r="A1490" s="14"/>
      <c r="B1490" s="258"/>
      <c r="C1490" s="259"/>
      <c r="D1490" s="249" t="s">
        <v>221</v>
      </c>
      <c r="E1490" s="260" t="s">
        <v>1</v>
      </c>
      <c r="F1490" s="261" t="s">
        <v>1421</v>
      </c>
      <c r="G1490" s="259"/>
      <c r="H1490" s="262">
        <v>14</v>
      </c>
      <c r="I1490" s="263"/>
      <c r="J1490" s="259"/>
      <c r="K1490" s="259"/>
      <c r="L1490" s="264"/>
      <c r="M1490" s="265"/>
      <c r="N1490" s="266"/>
      <c r="O1490" s="266"/>
      <c r="P1490" s="266"/>
      <c r="Q1490" s="266"/>
      <c r="R1490" s="266"/>
      <c r="S1490" s="266"/>
      <c r="T1490" s="267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T1490" s="268" t="s">
        <v>221</v>
      </c>
      <c r="AU1490" s="268" t="s">
        <v>84</v>
      </c>
      <c r="AV1490" s="14" t="s">
        <v>84</v>
      </c>
      <c r="AW1490" s="14" t="s">
        <v>31</v>
      </c>
      <c r="AX1490" s="14" t="s">
        <v>74</v>
      </c>
      <c r="AY1490" s="268" t="s">
        <v>211</v>
      </c>
    </row>
    <row r="1491" spans="1:51" s="15" customFormat="1" ht="12">
      <c r="A1491" s="15"/>
      <c r="B1491" s="269"/>
      <c r="C1491" s="270"/>
      <c r="D1491" s="249" t="s">
        <v>221</v>
      </c>
      <c r="E1491" s="271" t="s">
        <v>1</v>
      </c>
      <c r="F1491" s="272" t="s">
        <v>225</v>
      </c>
      <c r="G1491" s="270"/>
      <c r="H1491" s="273">
        <v>14</v>
      </c>
      <c r="I1491" s="274"/>
      <c r="J1491" s="270"/>
      <c r="K1491" s="270"/>
      <c r="L1491" s="275"/>
      <c r="M1491" s="276"/>
      <c r="N1491" s="277"/>
      <c r="O1491" s="277"/>
      <c r="P1491" s="277"/>
      <c r="Q1491" s="277"/>
      <c r="R1491" s="277"/>
      <c r="S1491" s="277"/>
      <c r="T1491" s="278"/>
      <c r="U1491" s="15"/>
      <c r="V1491" s="15"/>
      <c r="W1491" s="15"/>
      <c r="X1491" s="15"/>
      <c r="Y1491" s="15"/>
      <c r="Z1491" s="15"/>
      <c r="AA1491" s="15"/>
      <c r="AB1491" s="15"/>
      <c r="AC1491" s="15"/>
      <c r="AD1491" s="15"/>
      <c r="AE1491" s="15"/>
      <c r="AT1491" s="279" t="s">
        <v>221</v>
      </c>
      <c r="AU1491" s="279" t="s">
        <v>84</v>
      </c>
      <c r="AV1491" s="15" t="s">
        <v>217</v>
      </c>
      <c r="AW1491" s="15" t="s">
        <v>31</v>
      </c>
      <c r="AX1491" s="15" t="s">
        <v>82</v>
      </c>
      <c r="AY1491" s="279" t="s">
        <v>211</v>
      </c>
    </row>
    <row r="1492" spans="1:65" s="2" customFormat="1" ht="37.8" customHeight="1">
      <c r="A1492" s="38"/>
      <c r="B1492" s="39"/>
      <c r="C1492" s="228" t="s">
        <v>1422</v>
      </c>
      <c r="D1492" s="228" t="s">
        <v>213</v>
      </c>
      <c r="E1492" s="229" t="s">
        <v>1423</v>
      </c>
      <c r="F1492" s="230" t="s">
        <v>1424</v>
      </c>
      <c r="G1492" s="231" t="s">
        <v>274</v>
      </c>
      <c r="H1492" s="232">
        <v>8</v>
      </c>
      <c r="I1492" s="233"/>
      <c r="J1492" s="234">
        <f>ROUND(I1492*H1492,2)</f>
        <v>0</v>
      </c>
      <c r="K1492" s="235"/>
      <c r="L1492" s="44"/>
      <c r="M1492" s="236" t="s">
        <v>1</v>
      </c>
      <c r="N1492" s="237" t="s">
        <v>39</v>
      </c>
      <c r="O1492" s="91"/>
      <c r="P1492" s="238">
        <f>O1492*H1492</f>
        <v>0</v>
      </c>
      <c r="Q1492" s="238">
        <v>0</v>
      </c>
      <c r="R1492" s="238">
        <f>Q1492*H1492</f>
        <v>0</v>
      </c>
      <c r="S1492" s="238">
        <v>0</v>
      </c>
      <c r="T1492" s="239">
        <f>S1492*H1492</f>
        <v>0</v>
      </c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  <c r="AE1492" s="38"/>
      <c r="AR1492" s="240" t="s">
        <v>674</v>
      </c>
      <c r="AT1492" s="240" t="s">
        <v>213</v>
      </c>
      <c r="AU1492" s="240" t="s">
        <v>84</v>
      </c>
      <c r="AY1492" s="17" t="s">
        <v>211</v>
      </c>
      <c r="BE1492" s="241">
        <f>IF(N1492="základní",J1492,0)</f>
        <v>0</v>
      </c>
      <c r="BF1492" s="241">
        <f>IF(N1492="snížená",J1492,0)</f>
        <v>0</v>
      </c>
      <c r="BG1492" s="241">
        <f>IF(N1492="zákl. přenesená",J1492,0)</f>
        <v>0</v>
      </c>
      <c r="BH1492" s="241">
        <f>IF(N1492="sníž. přenesená",J1492,0)</f>
        <v>0</v>
      </c>
      <c r="BI1492" s="241">
        <f>IF(N1492="nulová",J1492,0)</f>
        <v>0</v>
      </c>
      <c r="BJ1492" s="17" t="s">
        <v>82</v>
      </c>
      <c r="BK1492" s="241">
        <f>ROUND(I1492*H1492,2)</f>
        <v>0</v>
      </c>
      <c r="BL1492" s="17" t="s">
        <v>674</v>
      </c>
      <c r="BM1492" s="240" t="s">
        <v>1425</v>
      </c>
    </row>
    <row r="1493" spans="1:51" s="14" customFormat="1" ht="12">
      <c r="A1493" s="14"/>
      <c r="B1493" s="258"/>
      <c r="C1493" s="259"/>
      <c r="D1493" s="249" t="s">
        <v>221</v>
      </c>
      <c r="E1493" s="260" t="s">
        <v>1</v>
      </c>
      <c r="F1493" s="261" t="s">
        <v>802</v>
      </c>
      <c r="G1493" s="259"/>
      <c r="H1493" s="262">
        <v>8</v>
      </c>
      <c r="I1493" s="263"/>
      <c r="J1493" s="259"/>
      <c r="K1493" s="259"/>
      <c r="L1493" s="264"/>
      <c r="M1493" s="265"/>
      <c r="N1493" s="266"/>
      <c r="O1493" s="266"/>
      <c r="P1493" s="266"/>
      <c r="Q1493" s="266"/>
      <c r="R1493" s="266"/>
      <c r="S1493" s="266"/>
      <c r="T1493" s="267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68" t="s">
        <v>221</v>
      </c>
      <c r="AU1493" s="268" t="s">
        <v>84</v>
      </c>
      <c r="AV1493" s="14" t="s">
        <v>84</v>
      </c>
      <c r="AW1493" s="14" t="s">
        <v>31</v>
      </c>
      <c r="AX1493" s="14" t="s">
        <v>74</v>
      </c>
      <c r="AY1493" s="268" t="s">
        <v>211</v>
      </c>
    </row>
    <row r="1494" spans="1:51" s="15" customFormat="1" ht="12">
      <c r="A1494" s="15"/>
      <c r="B1494" s="269"/>
      <c r="C1494" s="270"/>
      <c r="D1494" s="249" t="s">
        <v>221</v>
      </c>
      <c r="E1494" s="271" t="s">
        <v>1</v>
      </c>
      <c r="F1494" s="272" t="s">
        <v>225</v>
      </c>
      <c r="G1494" s="270"/>
      <c r="H1494" s="273">
        <v>8</v>
      </c>
      <c r="I1494" s="274"/>
      <c r="J1494" s="270"/>
      <c r="K1494" s="270"/>
      <c r="L1494" s="275"/>
      <c r="M1494" s="276"/>
      <c r="N1494" s="277"/>
      <c r="O1494" s="277"/>
      <c r="P1494" s="277"/>
      <c r="Q1494" s="277"/>
      <c r="R1494" s="277"/>
      <c r="S1494" s="277"/>
      <c r="T1494" s="278"/>
      <c r="U1494" s="15"/>
      <c r="V1494" s="15"/>
      <c r="W1494" s="15"/>
      <c r="X1494" s="15"/>
      <c r="Y1494" s="15"/>
      <c r="Z1494" s="15"/>
      <c r="AA1494" s="15"/>
      <c r="AB1494" s="15"/>
      <c r="AC1494" s="15"/>
      <c r="AD1494" s="15"/>
      <c r="AE1494" s="15"/>
      <c r="AT1494" s="279" t="s">
        <v>221</v>
      </c>
      <c r="AU1494" s="279" t="s">
        <v>84</v>
      </c>
      <c r="AV1494" s="15" t="s">
        <v>217</v>
      </c>
      <c r="AW1494" s="15" t="s">
        <v>31</v>
      </c>
      <c r="AX1494" s="15" t="s">
        <v>82</v>
      </c>
      <c r="AY1494" s="279" t="s">
        <v>211</v>
      </c>
    </row>
    <row r="1495" spans="1:65" s="2" customFormat="1" ht="37.8" customHeight="1">
      <c r="A1495" s="38"/>
      <c r="B1495" s="39"/>
      <c r="C1495" s="228" t="s">
        <v>1426</v>
      </c>
      <c r="D1495" s="228" t="s">
        <v>213</v>
      </c>
      <c r="E1495" s="229" t="s">
        <v>1427</v>
      </c>
      <c r="F1495" s="230" t="s">
        <v>1428</v>
      </c>
      <c r="G1495" s="231" t="s">
        <v>274</v>
      </c>
      <c r="H1495" s="232">
        <v>20</v>
      </c>
      <c r="I1495" s="233"/>
      <c r="J1495" s="234">
        <f>ROUND(I1495*H1495,2)</f>
        <v>0</v>
      </c>
      <c r="K1495" s="235"/>
      <c r="L1495" s="44"/>
      <c r="M1495" s="236" t="s">
        <v>1</v>
      </c>
      <c r="N1495" s="237" t="s">
        <v>39</v>
      </c>
      <c r="O1495" s="91"/>
      <c r="P1495" s="238">
        <f>O1495*H1495</f>
        <v>0</v>
      </c>
      <c r="Q1495" s="238">
        <v>0</v>
      </c>
      <c r="R1495" s="238">
        <f>Q1495*H1495</f>
        <v>0</v>
      </c>
      <c r="S1495" s="238">
        <v>0</v>
      </c>
      <c r="T1495" s="239">
        <f>S1495*H1495</f>
        <v>0</v>
      </c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  <c r="AE1495" s="38"/>
      <c r="AR1495" s="240" t="s">
        <v>674</v>
      </c>
      <c r="AT1495" s="240" t="s">
        <v>213</v>
      </c>
      <c r="AU1495" s="240" t="s">
        <v>84</v>
      </c>
      <c r="AY1495" s="17" t="s">
        <v>211</v>
      </c>
      <c r="BE1495" s="241">
        <f>IF(N1495="základní",J1495,0)</f>
        <v>0</v>
      </c>
      <c r="BF1495" s="241">
        <f>IF(N1495="snížená",J1495,0)</f>
        <v>0</v>
      </c>
      <c r="BG1495" s="241">
        <f>IF(N1495="zákl. přenesená",J1495,0)</f>
        <v>0</v>
      </c>
      <c r="BH1495" s="241">
        <f>IF(N1495="sníž. přenesená",J1495,0)</f>
        <v>0</v>
      </c>
      <c r="BI1495" s="241">
        <f>IF(N1495="nulová",J1495,0)</f>
        <v>0</v>
      </c>
      <c r="BJ1495" s="17" t="s">
        <v>82</v>
      </c>
      <c r="BK1495" s="241">
        <f>ROUND(I1495*H1495,2)</f>
        <v>0</v>
      </c>
      <c r="BL1495" s="17" t="s">
        <v>674</v>
      </c>
      <c r="BM1495" s="240" t="s">
        <v>1429</v>
      </c>
    </row>
    <row r="1496" spans="1:51" s="14" customFormat="1" ht="12">
      <c r="A1496" s="14"/>
      <c r="B1496" s="258"/>
      <c r="C1496" s="259"/>
      <c r="D1496" s="249" t="s">
        <v>221</v>
      </c>
      <c r="E1496" s="260" t="s">
        <v>1</v>
      </c>
      <c r="F1496" s="261" t="s">
        <v>1430</v>
      </c>
      <c r="G1496" s="259"/>
      <c r="H1496" s="262">
        <v>4</v>
      </c>
      <c r="I1496" s="263"/>
      <c r="J1496" s="259"/>
      <c r="K1496" s="259"/>
      <c r="L1496" s="264"/>
      <c r="M1496" s="265"/>
      <c r="N1496" s="266"/>
      <c r="O1496" s="266"/>
      <c r="P1496" s="266"/>
      <c r="Q1496" s="266"/>
      <c r="R1496" s="266"/>
      <c r="S1496" s="266"/>
      <c r="T1496" s="267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T1496" s="268" t="s">
        <v>221</v>
      </c>
      <c r="AU1496" s="268" t="s">
        <v>84</v>
      </c>
      <c r="AV1496" s="14" t="s">
        <v>84</v>
      </c>
      <c r="AW1496" s="14" t="s">
        <v>31</v>
      </c>
      <c r="AX1496" s="14" t="s">
        <v>74</v>
      </c>
      <c r="AY1496" s="268" t="s">
        <v>211</v>
      </c>
    </row>
    <row r="1497" spans="1:51" s="14" customFormat="1" ht="12">
      <c r="A1497" s="14"/>
      <c r="B1497" s="258"/>
      <c r="C1497" s="259"/>
      <c r="D1497" s="249" t="s">
        <v>221</v>
      </c>
      <c r="E1497" s="260" t="s">
        <v>1</v>
      </c>
      <c r="F1497" s="261" t="s">
        <v>1431</v>
      </c>
      <c r="G1497" s="259"/>
      <c r="H1497" s="262">
        <v>7</v>
      </c>
      <c r="I1497" s="263"/>
      <c r="J1497" s="259"/>
      <c r="K1497" s="259"/>
      <c r="L1497" s="264"/>
      <c r="M1497" s="265"/>
      <c r="N1497" s="266"/>
      <c r="O1497" s="266"/>
      <c r="P1497" s="266"/>
      <c r="Q1497" s="266"/>
      <c r="R1497" s="266"/>
      <c r="S1497" s="266"/>
      <c r="T1497" s="267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T1497" s="268" t="s">
        <v>221</v>
      </c>
      <c r="AU1497" s="268" t="s">
        <v>84</v>
      </c>
      <c r="AV1497" s="14" t="s">
        <v>84</v>
      </c>
      <c r="AW1497" s="14" t="s">
        <v>31</v>
      </c>
      <c r="AX1497" s="14" t="s">
        <v>74</v>
      </c>
      <c r="AY1497" s="268" t="s">
        <v>211</v>
      </c>
    </row>
    <row r="1498" spans="1:51" s="14" customFormat="1" ht="12">
      <c r="A1498" s="14"/>
      <c r="B1498" s="258"/>
      <c r="C1498" s="259"/>
      <c r="D1498" s="249" t="s">
        <v>221</v>
      </c>
      <c r="E1498" s="260" t="s">
        <v>1</v>
      </c>
      <c r="F1498" s="261" t="s">
        <v>1432</v>
      </c>
      <c r="G1498" s="259"/>
      <c r="H1498" s="262">
        <v>9</v>
      </c>
      <c r="I1498" s="263"/>
      <c r="J1498" s="259"/>
      <c r="K1498" s="259"/>
      <c r="L1498" s="264"/>
      <c r="M1498" s="265"/>
      <c r="N1498" s="266"/>
      <c r="O1498" s="266"/>
      <c r="P1498" s="266"/>
      <c r="Q1498" s="266"/>
      <c r="R1498" s="266"/>
      <c r="S1498" s="266"/>
      <c r="T1498" s="267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T1498" s="268" t="s">
        <v>221</v>
      </c>
      <c r="AU1498" s="268" t="s">
        <v>84</v>
      </c>
      <c r="AV1498" s="14" t="s">
        <v>84</v>
      </c>
      <c r="AW1498" s="14" t="s">
        <v>31</v>
      </c>
      <c r="AX1498" s="14" t="s">
        <v>74</v>
      </c>
      <c r="AY1498" s="268" t="s">
        <v>211</v>
      </c>
    </row>
    <row r="1499" spans="1:51" s="15" customFormat="1" ht="12">
      <c r="A1499" s="15"/>
      <c r="B1499" s="269"/>
      <c r="C1499" s="270"/>
      <c r="D1499" s="249" t="s">
        <v>221</v>
      </c>
      <c r="E1499" s="271" t="s">
        <v>1</v>
      </c>
      <c r="F1499" s="272" t="s">
        <v>225</v>
      </c>
      <c r="G1499" s="270"/>
      <c r="H1499" s="273">
        <v>20</v>
      </c>
      <c r="I1499" s="274"/>
      <c r="J1499" s="270"/>
      <c r="K1499" s="270"/>
      <c r="L1499" s="275"/>
      <c r="M1499" s="276"/>
      <c r="N1499" s="277"/>
      <c r="O1499" s="277"/>
      <c r="P1499" s="277"/>
      <c r="Q1499" s="277"/>
      <c r="R1499" s="277"/>
      <c r="S1499" s="277"/>
      <c r="T1499" s="278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T1499" s="279" t="s">
        <v>221</v>
      </c>
      <c r="AU1499" s="279" t="s">
        <v>84</v>
      </c>
      <c r="AV1499" s="15" t="s">
        <v>217</v>
      </c>
      <c r="AW1499" s="15" t="s">
        <v>31</v>
      </c>
      <c r="AX1499" s="15" t="s">
        <v>82</v>
      </c>
      <c r="AY1499" s="279" t="s">
        <v>211</v>
      </c>
    </row>
    <row r="1500" spans="1:65" s="2" customFormat="1" ht="37.8" customHeight="1">
      <c r="A1500" s="38"/>
      <c r="B1500" s="39"/>
      <c r="C1500" s="228" t="s">
        <v>1433</v>
      </c>
      <c r="D1500" s="228" t="s">
        <v>213</v>
      </c>
      <c r="E1500" s="229" t="s">
        <v>1434</v>
      </c>
      <c r="F1500" s="230" t="s">
        <v>1435</v>
      </c>
      <c r="G1500" s="231" t="s">
        <v>274</v>
      </c>
      <c r="H1500" s="232">
        <v>1</v>
      </c>
      <c r="I1500" s="233"/>
      <c r="J1500" s="234">
        <f>ROUND(I1500*H1500,2)</f>
        <v>0</v>
      </c>
      <c r="K1500" s="235"/>
      <c r="L1500" s="44"/>
      <c r="M1500" s="236" t="s">
        <v>1</v>
      </c>
      <c r="N1500" s="237" t="s">
        <v>39</v>
      </c>
      <c r="O1500" s="91"/>
      <c r="P1500" s="238">
        <f>O1500*H1500</f>
        <v>0</v>
      </c>
      <c r="Q1500" s="238">
        <v>0</v>
      </c>
      <c r="R1500" s="238">
        <f>Q1500*H1500</f>
        <v>0</v>
      </c>
      <c r="S1500" s="238">
        <v>0</v>
      </c>
      <c r="T1500" s="239">
        <f>S1500*H1500</f>
        <v>0</v>
      </c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  <c r="AE1500" s="38"/>
      <c r="AR1500" s="240" t="s">
        <v>674</v>
      </c>
      <c r="AT1500" s="240" t="s">
        <v>213</v>
      </c>
      <c r="AU1500" s="240" t="s">
        <v>84</v>
      </c>
      <c r="AY1500" s="17" t="s">
        <v>211</v>
      </c>
      <c r="BE1500" s="241">
        <f>IF(N1500="základní",J1500,0)</f>
        <v>0</v>
      </c>
      <c r="BF1500" s="241">
        <f>IF(N1500="snížená",J1500,0)</f>
        <v>0</v>
      </c>
      <c r="BG1500" s="241">
        <f>IF(N1500="zákl. přenesená",J1500,0)</f>
        <v>0</v>
      </c>
      <c r="BH1500" s="241">
        <f>IF(N1500="sníž. přenesená",J1500,0)</f>
        <v>0</v>
      </c>
      <c r="BI1500" s="241">
        <f>IF(N1500="nulová",J1500,0)</f>
        <v>0</v>
      </c>
      <c r="BJ1500" s="17" t="s">
        <v>82</v>
      </c>
      <c r="BK1500" s="241">
        <f>ROUND(I1500*H1500,2)</f>
        <v>0</v>
      </c>
      <c r="BL1500" s="17" t="s">
        <v>674</v>
      </c>
      <c r="BM1500" s="240" t="s">
        <v>1436</v>
      </c>
    </row>
    <row r="1501" spans="1:51" s="14" customFormat="1" ht="12">
      <c r="A1501" s="14"/>
      <c r="B1501" s="258"/>
      <c r="C1501" s="259"/>
      <c r="D1501" s="249" t="s">
        <v>221</v>
      </c>
      <c r="E1501" s="260" t="s">
        <v>1</v>
      </c>
      <c r="F1501" s="261" t="s">
        <v>909</v>
      </c>
      <c r="G1501" s="259"/>
      <c r="H1501" s="262">
        <v>1</v>
      </c>
      <c r="I1501" s="263"/>
      <c r="J1501" s="259"/>
      <c r="K1501" s="259"/>
      <c r="L1501" s="264"/>
      <c r="M1501" s="265"/>
      <c r="N1501" s="266"/>
      <c r="O1501" s="266"/>
      <c r="P1501" s="266"/>
      <c r="Q1501" s="266"/>
      <c r="R1501" s="266"/>
      <c r="S1501" s="266"/>
      <c r="T1501" s="267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268" t="s">
        <v>221</v>
      </c>
      <c r="AU1501" s="268" t="s">
        <v>84</v>
      </c>
      <c r="AV1501" s="14" t="s">
        <v>84</v>
      </c>
      <c r="AW1501" s="14" t="s">
        <v>31</v>
      </c>
      <c r="AX1501" s="14" t="s">
        <v>74</v>
      </c>
      <c r="AY1501" s="268" t="s">
        <v>211</v>
      </c>
    </row>
    <row r="1502" spans="1:51" s="15" customFormat="1" ht="12">
      <c r="A1502" s="15"/>
      <c r="B1502" s="269"/>
      <c r="C1502" s="270"/>
      <c r="D1502" s="249" t="s">
        <v>221</v>
      </c>
      <c r="E1502" s="271" t="s">
        <v>1</v>
      </c>
      <c r="F1502" s="272" t="s">
        <v>225</v>
      </c>
      <c r="G1502" s="270"/>
      <c r="H1502" s="273">
        <v>1</v>
      </c>
      <c r="I1502" s="274"/>
      <c r="J1502" s="270"/>
      <c r="K1502" s="270"/>
      <c r="L1502" s="275"/>
      <c r="M1502" s="276"/>
      <c r="N1502" s="277"/>
      <c r="O1502" s="277"/>
      <c r="P1502" s="277"/>
      <c r="Q1502" s="277"/>
      <c r="R1502" s="277"/>
      <c r="S1502" s="277"/>
      <c r="T1502" s="278"/>
      <c r="U1502" s="15"/>
      <c r="V1502" s="15"/>
      <c r="W1502" s="15"/>
      <c r="X1502" s="15"/>
      <c r="Y1502" s="15"/>
      <c r="Z1502" s="15"/>
      <c r="AA1502" s="15"/>
      <c r="AB1502" s="15"/>
      <c r="AC1502" s="15"/>
      <c r="AD1502" s="15"/>
      <c r="AE1502" s="15"/>
      <c r="AT1502" s="279" t="s">
        <v>221</v>
      </c>
      <c r="AU1502" s="279" t="s">
        <v>84</v>
      </c>
      <c r="AV1502" s="15" t="s">
        <v>217</v>
      </c>
      <c r="AW1502" s="15" t="s">
        <v>31</v>
      </c>
      <c r="AX1502" s="15" t="s">
        <v>82</v>
      </c>
      <c r="AY1502" s="279" t="s">
        <v>211</v>
      </c>
    </row>
    <row r="1503" spans="1:65" s="2" customFormat="1" ht="16.5" customHeight="1">
      <c r="A1503" s="38"/>
      <c r="B1503" s="39"/>
      <c r="C1503" s="228" t="s">
        <v>1437</v>
      </c>
      <c r="D1503" s="228" t="s">
        <v>213</v>
      </c>
      <c r="E1503" s="229" t="s">
        <v>1438</v>
      </c>
      <c r="F1503" s="230" t="s">
        <v>1439</v>
      </c>
      <c r="G1503" s="231" t="s">
        <v>677</v>
      </c>
      <c r="H1503" s="232">
        <v>600</v>
      </c>
      <c r="I1503" s="233"/>
      <c r="J1503" s="234">
        <f>ROUND(I1503*H1503,2)</f>
        <v>0</v>
      </c>
      <c r="K1503" s="235"/>
      <c r="L1503" s="44"/>
      <c r="M1503" s="236" t="s">
        <v>1</v>
      </c>
      <c r="N1503" s="237" t="s">
        <v>39</v>
      </c>
      <c r="O1503" s="91"/>
      <c r="P1503" s="238">
        <f>O1503*H1503</f>
        <v>0</v>
      </c>
      <c r="Q1503" s="238">
        <v>0</v>
      </c>
      <c r="R1503" s="238">
        <f>Q1503*H1503</f>
        <v>0</v>
      </c>
      <c r="S1503" s="238">
        <v>0</v>
      </c>
      <c r="T1503" s="239">
        <f>S1503*H1503</f>
        <v>0</v>
      </c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  <c r="AE1503" s="38"/>
      <c r="AR1503" s="240" t="s">
        <v>674</v>
      </c>
      <c r="AT1503" s="240" t="s">
        <v>213</v>
      </c>
      <c r="AU1503" s="240" t="s">
        <v>84</v>
      </c>
      <c r="AY1503" s="17" t="s">
        <v>211</v>
      </c>
      <c r="BE1503" s="241">
        <f>IF(N1503="základní",J1503,0)</f>
        <v>0</v>
      </c>
      <c r="BF1503" s="241">
        <f>IF(N1503="snížená",J1503,0)</f>
        <v>0</v>
      </c>
      <c r="BG1503" s="241">
        <f>IF(N1503="zákl. přenesená",J1503,0)</f>
        <v>0</v>
      </c>
      <c r="BH1503" s="241">
        <f>IF(N1503="sníž. přenesená",J1503,0)</f>
        <v>0</v>
      </c>
      <c r="BI1503" s="241">
        <f>IF(N1503="nulová",J1503,0)</f>
        <v>0</v>
      </c>
      <c r="BJ1503" s="17" t="s">
        <v>82</v>
      </c>
      <c r="BK1503" s="241">
        <f>ROUND(I1503*H1503,2)</f>
        <v>0</v>
      </c>
      <c r="BL1503" s="17" t="s">
        <v>674</v>
      </c>
      <c r="BM1503" s="240" t="s">
        <v>1440</v>
      </c>
    </row>
    <row r="1504" spans="1:51" s="14" customFormat="1" ht="12">
      <c r="A1504" s="14"/>
      <c r="B1504" s="258"/>
      <c r="C1504" s="259"/>
      <c r="D1504" s="249" t="s">
        <v>221</v>
      </c>
      <c r="E1504" s="260" t="s">
        <v>1</v>
      </c>
      <c r="F1504" s="261" t="s">
        <v>1441</v>
      </c>
      <c r="G1504" s="259"/>
      <c r="H1504" s="262">
        <v>600</v>
      </c>
      <c r="I1504" s="263"/>
      <c r="J1504" s="259"/>
      <c r="K1504" s="259"/>
      <c r="L1504" s="264"/>
      <c r="M1504" s="265"/>
      <c r="N1504" s="266"/>
      <c r="O1504" s="266"/>
      <c r="P1504" s="266"/>
      <c r="Q1504" s="266"/>
      <c r="R1504" s="266"/>
      <c r="S1504" s="266"/>
      <c r="T1504" s="267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T1504" s="268" t="s">
        <v>221</v>
      </c>
      <c r="AU1504" s="268" t="s">
        <v>84</v>
      </c>
      <c r="AV1504" s="14" t="s">
        <v>84</v>
      </c>
      <c r="AW1504" s="14" t="s">
        <v>31</v>
      </c>
      <c r="AX1504" s="14" t="s">
        <v>74</v>
      </c>
      <c r="AY1504" s="268" t="s">
        <v>211</v>
      </c>
    </row>
    <row r="1505" spans="1:51" s="15" customFormat="1" ht="12">
      <c r="A1505" s="15"/>
      <c r="B1505" s="269"/>
      <c r="C1505" s="270"/>
      <c r="D1505" s="249" t="s">
        <v>221</v>
      </c>
      <c r="E1505" s="271" t="s">
        <v>1</v>
      </c>
      <c r="F1505" s="272" t="s">
        <v>225</v>
      </c>
      <c r="G1505" s="270"/>
      <c r="H1505" s="273">
        <v>600</v>
      </c>
      <c r="I1505" s="274"/>
      <c r="J1505" s="270"/>
      <c r="K1505" s="270"/>
      <c r="L1505" s="275"/>
      <c r="M1505" s="276"/>
      <c r="N1505" s="277"/>
      <c r="O1505" s="277"/>
      <c r="P1505" s="277"/>
      <c r="Q1505" s="277"/>
      <c r="R1505" s="277"/>
      <c r="S1505" s="277"/>
      <c r="T1505" s="278"/>
      <c r="U1505" s="15"/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T1505" s="279" t="s">
        <v>221</v>
      </c>
      <c r="AU1505" s="279" t="s">
        <v>84</v>
      </c>
      <c r="AV1505" s="15" t="s">
        <v>217</v>
      </c>
      <c r="AW1505" s="15" t="s">
        <v>31</v>
      </c>
      <c r="AX1505" s="15" t="s">
        <v>82</v>
      </c>
      <c r="AY1505" s="279" t="s">
        <v>211</v>
      </c>
    </row>
    <row r="1506" spans="1:65" s="2" customFormat="1" ht="16.5" customHeight="1">
      <c r="A1506" s="38"/>
      <c r="B1506" s="39"/>
      <c r="C1506" s="228" t="s">
        <v>1442</v>
      </c>
      <c r="D1506" s="228" t="s">
        <v>213</v>
      </c>
      <c r="E1506" s="229" t="s">
        <v>1443</v>
      </c>
      <c r="F1506" s="230" t="s">
        <v>1444</v>
      </c>
      <c r="G1506" s="231" t="s">
        <v>677</v>
      </c>
      <c r="H1506" s="232">
        <v>16</v>
      </c>
      <c r="I1506" s="233"/>
      <c r="J1506" s="234">
        <f>ROUND(I1506*H1506,2)</f>
        <v>0</v>
      </c>
      <c r="K1506" s="235"/>
      <c r="L1506" s="44"/>
      <c r="M1506" s="236" t="s">
        <v>1</v>
      </c>
      <c r="N1506" s="237" t="s">
        <v>39</v>
      </c>
      <c r="O1506" s="91"/>
      <c r="P1506" s="238">
        <f>O1506*H1506</f>
        <v>0</v>
      </c>
      <c r="Q1506" s="238">
        <v>0</v>
      </c>
      <c r="R1506" s="238">
        <f>Q1506*H1506</f>
        <v>0</v>
      </c>
      <c r="S1506" s="238">
        <v>0</v>
      </c>
      <c r="T1506" s="239">
        <f>S1506*H1506</f>
        <v>0</v>
      </c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38"/>
      <c r="AR1506" s="240" t="s">
        <v>674</v>
      </c>
      <c r="AT1506" s="240" t="s">
        <v>213</v>
      </c>
      <c r="AU1506" s="240" t="s">
        <v>84</v>
      </c>
      <c r="AY1506" s="17" t="s">
        <v>211</v>
      </c>
      <c r="BE1506" s="241">
        <f>IF(N1506="základní",J1506,0)</f>
        <v>0</v>
      </c>
      <c r="BF1506" s="241">
        <f>IF(N1506="snížená",J1506,0)</f>
        <v>0</v>
      </c>
      <c r="BG1506" s="241">
        <f>IF(N1506="zákl. přenesená",J1506,0)</f>
        <v>0</v>
      </c>
      <c r="BH1506" s="241">
        <f>IF(N1506="sníž. přenesená",J1506,0)</f>
        <v>0</v>
      </c>
      <c r="BI1506" s="241">
        <f>IF(N1506="nulová",J1506,0)</f>
        <v>0</v>
      </c>
      <c r="BJ1506" s="17" t="s">
        <v>82</v>
      </c>
      <c r="BK1506" s="241">
        <f>ROUND(I1506*H1506,2)</f>
        <v>0</v>
      </c>
      <c r="BL1506" s="17" t="s">
        <v>674</v>
      </c>
      <c r="BM1506" s="240" t="s">
        <v>1445</v>
      </c>
    </row>
    <row r="1507" spans="1:51" s="14" customFormat="1" ht="12">
      <c r="A1507" s="14"/>
      <c r="B1507" s="258"/>
      <c r="C1507" s="259"/>
      <c r="D1507" s="249" t="s">
        <v>221</v>
      </c>
      <c r="E1507" s="260" t="s">
        <v>1</v>
      </c>
      <c r="F1507" s="261" t="s">
        <v>310</v>
      </c>
      <c r="G1507" s="259"/>
      <c r="H1507" s="262">
        <v>16</v>
      </c>
      <c r="I1507" s="263"/>
      <c r="J1507" s="259"/>
      <c r="K1507" s="259"/>
      <c r="L1507" s="264"/>
      <c r="M1507" s="265"/>
      <c r="N1507" s="266"/>
      <c r="O1507" s="266"/>
      <c r="P1507" s="266"/>
      <c r="Q1507" s="266"/>
      <c r="R1507" s="266"/>
      <c r="S1507" s="266"/>
      <c r="T1507" s="267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T1507" s="268" t="s">
        <v>221</v>
      </c>
      <c r="AU1507" s="268" t="s">
        <v>84</v>
      </c>
      <c r="AV1507" s="14" t="s">
        <v>84</v>
      </c>
      <c r="AW1507" s="14" t="s">
        <v>31</v>
      </c>
      <c r="AX1507" s="14" t="s">
        <v>74</v>
      </c>
      <c r="AY1507" s="268" t="s">
        <v>211</v>
      </c>
    </row>
    <row r="1508" spans="1:51" s="15" customFormat="1" ht="12">
      <c r="A1508" s="15"/>
      <c r="B1508" s="269"/>
      <c r="C1508" s="270"/>
      <c r="D1508" s="249" t="s">
        <v>221</v>
      </c>
      <c r="E1508" s="271" t="s">
        <v>1</v>
      </c>
      <c r="F1508" s="272" t="s">
        <v>225</v>
      </c>
      <c r="G1508" s="270"/>
      <c r="H1508" s="273">
        <v>16</v>
      </c>
      <c r="I1508" s="274"/>
      <c r="J1508" s="270"/>
      <c r="K1508" s="270"/>
      <c r="L1508" s="275"/>
      <c r="M1508" s="276"/>
      <c r="N1508" s="277"/>
      <c r="O1508" s="277"/>
      <c r="P1508" s="277"/>
      <c r="Q1508" s="277"/>
      <c r="R1508" s="277"/>
      <c r="S1508" s="277"/>
      <c r="T1508" s="278"/>
      <c r="U1508" s="15"/>
      <c r="V1508" s="15"/>
      <c r="W1508" s="15"/>
      <c r="X1508" s="15"/>
      <c r="Y1508" s="15"/>
      <c r="Z1508" s="15"/>
      <c r="AA1508" s="15"/>
      <c r="AB1508" s="15"/>
      <c r="AC1508" s="15"/>
      <c r="AD1508" s="15"/>
      <c r="AE1508" s="15"/>
      <c r="AT1508" s="279" t="s">
        <v>221</v>
      </c>
      <c r="AU1508" s="279" t="s">
        <v>84</v>
      </c>
      <c r="AV1508" s="15" t="s">
        <v>217</v>
      </c>
      <c r="AW1508" s="15" t="s">
        <v>31</v>
      </c>
      <c r="AX1508" s="15" t="s">
        <v>82</v>
      </c>
      <c r="AY1508" s="279" t="s">
        <v>211</v>
      </c>
    </row>
    <row r="1509" spans="1:65" s="2" customFormat="1" ht="24.15" customHeight="1">
      <c r="A1509" s="38"/>
      <c r="B1509" s="39"/>
      <c r="C1509" s="228" t="s">
        <v>1446</v>
      </c>
      <c r="D1509" s="228" t="s">
        <v>213</v>
      </c>
      <c r="E1509" s="229" t="s">
        <v>1447</v>
      </c>
      <c r="F1509" s="230" t="s">
        <v>1448</v>
      </c>
      <c r="G1509" s="231" t="s">
        <v>677</v>
      </c>
      <c r="H1509" s="232">
        <v>60</v>
      </c>
      <c r="I1509" s="233"/>
      <c r="J1509" s="234">
        <f>ROUND(I1509*H1509,2)</f>
        <v>0</v>
      </c>
      <c r="K1509" s="235"/>
      <c r="L1509" s="44"/>
      <c r="M1509" s="236" t="s">
        <v>1</v>
      </c>
      <c r="N1509" s="237" t="s">
        <v>39</v>
      </c>
      <c r="O1509" s="91"/>
      <c r="P1509" s="238">
        <f>O1509*H1509</f>
        <v>0</v>
      </c>
      <c r="Q1509" s="238">
        <v>0</v>
      </c>
      <c r="R1509" s="238">
        <f>Q1509*H1509</f>
        <v>0</v>
      </c>
      <c r="S1509" s="238">
        <v>0</v>
      </c>
      <c r="T1509" s="239">
        <f>S1509*H1509</f>
        <v>0</v>
      </c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  <c r="AE1509" s="38"/>
      <c r="AR1509" s="240" t="s">
        <v>674</v>
      </c>
      <c r="AT1509" s="240" t="s">
        <v>213</v>
      </c>
      <c r="AU1509" s="240" t="s">
        <v>84</v>
      </c>
      <c r="AY1509" s="17" t="s">
        <v>211</v>
      </c>
      <c r="BE1509" s="241">
        <f>IF(N1509="základní",J1509,0)</f>
        <v>0</v>
      </c>
      <c r="BF1509" s="241">
        <f>IF(N1509="snížená",J1509,0)</f>
        <v>0</v>
      </c>
      <c r="BG1509" s="241">
        <f>IF(N1509="zákl. přenesená",J1509,0)</f>
        <v>0</v>
      </c>
      <c r="BH1509" s="241">
        <f>IF(N1509="sníž. přenesená",J1509,0)</f>
        <v>0</v>
      </c>
      <c r="BI1509" s="241">
        <f>IF(N1509="nulová",J1509,0)</f>
        <v>0</v>
      </c>
      <c r="BJ1509" s="17" t="s">
        <v>82</v>
      </c>
      <c r="BK1509" s="241">
        <f>ROUND(I1509*H1509,2)</f>
        <v>0</v>
      </c>
      <c r="BL1509" s="17" t="s">
        <v>674</v>
      </c>
      <c r="BM1509" s="240" t="s">
        <v>1449</v>
      </c>
    </row>
    <row r="1510" spans="1:51" s="14" customFormat="1" ht="12">
      <c r="A1510" s="14"/>
      <c r="B1510" s="258"/>
      <c r="C1510" s="259"/>
      <c r="D1510" s="249" t="s">
        <v>221</v>
      </c>
      <c r="E1510" s="260" t="s">
        <v>1</v>
      </c>
      <c r="F1510" s="261" t="s">
        <v>648</v>
      </c>
      <c r="G1510" s="259"/>
      <c r="H1510" s="262">
        <v>60</v>
      </c>
      <c r="I1510" s="263"/>
      <c r="J1510" s="259"/>
      <c r="K1510" s="259"/>
      <c r="L1510" s="264"/>
      <c r="M1510" s="265"/>
      <c r="N1510" s="266"/>
      <c r="O1510" s="266"/>
      <c r="P1510" s="266"/>
      <c r="Q1510" s="266"/>
      <c r="R1510" s="266"/>
      <c r="S1510" s="266"/>
      <c r="T1510" s="267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T1510" s="268" t="s">
        <v>221</v>
      </c>
      <c r="AU1510" s="268" t="s">
        <v>84</v>
      </c>
      <c r="AV1510" s="14" t="s">
        <v>84</v>
      </c>
      <c r="AW1510" s="14" t="s">
        <v>31</v>
      </c>
      <c r="AX1510" s="14" t="s">
        <v>74</v>
      </c>
      <c r="AY1510" s="268" t="s">
        <v>211</v>
      </c>
    </row>
    <row r="1511" spans="1:51" s="15" customFormat="1" ht="12">
      <c r="A1511" s="15"/>
      <c r="B1511" s="269"/>
      <c r="C1511" s="270"/>
      <c r="D1511" s="249" t="s">
        <v>221</v>
      </c>
      <c r="E1511" s="271" t="s">
        <v>1</v>
      </c>
      <c r="F1511" s="272" t="s">
        <v>225</v>
      </c>
      <c r="G1511" s="270"/>
      <c r="H1511" s="273">
        <v>60</v>
      </c>
      <c r="I1511" s="274"/>
      <c r="J1511" s="270"/>
      <c r="K1511" s="270"/>
      <c r="L1511" s="275"/>
      <c r="M1511" s="276"/>
      <c r="N1511" s="277"/>
      <c r="O1511" s="277"/>
      <c r="P1511" s="277"/>
      <c r="Q1511" s="277"/>
      <c r="R1511" s="277"/>
      <c r="S1511" s="277"/>
      <c r="T1511" s="278"/>
      <c r="U1511" s="15"/>
      <c r="V1511" s="15"/>
      <c r="W1511" s="15"/>
      <c r="X1511" s="15"/>
      <c r="Y1511" s="15"/>
      <c r="Z1511" s="15"/>
      <c r="AA1511" s="15"/>
      <c r="AB1511" s="15"/>
      <c r="AC1511" s="15"/>
      <c r="AD1511" s="15"/>
      <c r="AE1511" s="15"/>
      <c r="AT1511" s="279" t="s">
        <v>221</v>
      </c>
      <c r="AU1511" s="279" t="s">
        <v>84</v>
      </c>
      <c r="AV1511" s="15" t="s">
        <v>217</v>
      </c>
      <c r="AW1511" s="15" t="s">
        <v>31</v>
      </c>
      <c r="AX1511" s="15" t="s">
        <v>82</v>
      </c>
      <c r="AY1511" s="279" t="s">
        <v>211</v>
      </c>
    </row>
    <row r="1512" spans="1:65" s="2" customFormat="1" ht="16.5" customHeight="1">
      <c r="A1512" s="38"/>
      <c r="B1512" s="39"/>
      <c r="C1512" s="228" t="s">
        <v>1450</v>
      </c>
      <c r="D1512" s="228" t="s">
        <v>213</v>
      </c>
      <c r="E1512" s="229" t="s">
        <v>1451</v>
      </c>
      <c r="F1512" s="230" t="s">
        <v>1452</v>
      </c>
      <c r="G1512" s="231" t="s">
        <v>875</v>
      </c>
      <c r="H1512" s="232">
        <v>1</v>
      </c>
      <c r="I1512" s="233"/>
      <c r="J1512" s="234">
        <f>ROUND(I1512*H1512,2)</f>
        <v>0</v>
      </c>
      <c r="K1512" s="235"/>
      <c r="L1512" s="44"/>
      <c r="M1512" s="236" t="s">
        <v>1</v>
      </c>
      <c r="N1512" s="237" t="s">
        <v>39</v>
      </c>
      <c r="O1512" s="91"/>
      <c r="P1512" s="238">
        <f>O1512*H1512</f>
        <v>0</v>
      </c>
      <c r="Q1512" s="238">
        <v>0</v>
      </c>
      <c r="R1512" s="238">
        <f>Q1512*H1512</f>
        <v>0</v>
      </c>
      <c r="S1512" s="238">
        <v>0</v>
      </c>
      <c r="T1512" s="239">
        <f>S1512*H1512</f>
        <v>0</v>
      </c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38"/>
      <c r="AR1512" s="240" t="s">
        <v>674</v>
      </c>
      <c r="AT1512" s="240" t="s">
        <v>213</v>
      </c>
      <c r="AU1512" s="240" t="s">
        <v>84</v>
      </c>
      <c r="AY1512" s="17" t="s">
        <v>211</v>
      </c>
      <c r="BE1512" s="241">
        <f>IF(N1512="základní",J1512,0)</f>
        <v>0</v>
      </c>
      <c r="BF1512" s="241">
        <f>IF(N1512="snížená",J1512,0)</f>
        <v>0</v>
      </c>
      <c r="BG1512" s="241">
        <f>IF(N1512="zákl. přenesená",J1512,0)</f>
        <v>0</v>
      </c>
      <c r="BH1512" s="241">
        <f>IF(N1512="sníž. přenesená",J1512,0)</f>
        <v>0</v>
      </c>
      <c r="BI1512" s="241">
        <f>IF(N1512="nulová",J1512,0)</f>
        <v>0</v>
      </c>
      <c r="BJ1512" s="17" t="s">
        <v>82</v>
      </c>
      <c r="BK1512" s="241">
        <f>ROUND(I1512*H1512,2)</f>
        <v>0</v>
      </c>
      <c r="BL1512" s="17" t="s">
        <v>674</v>
      </c>
      <c r="BM1512" s="240" t="s">
        <v>1453</v>
      </c>
    </row>
    <row r="1513" spans="1:65" s="2" customFormat="1" ht="37.8" customHeight="1">
      <c r="A1513" s="38"/>
      <c r="B1513" s="39"/>
      <c r="C1513" s="228" t="s">
        <v>1454</v>
      </c>
      <c r="D1513" s="228" t="s">
        <v>213</v>
      </c>
      <c r="E1513" s="229" t="s">
        <v>1455</v>
      </c>
      <c r="F1513" s="230" t="s">
        <v>1456</v>
      </c>
      <c r="G1513" s="231" t="s">
        <v>875</v>
      </c>
      <c r="H1513" s="232">
        <v>1</v>
      </c>
      <c r="I1513" s="233"/>
      <c r="J1513" s="234">
        <f>ROUND(I1513*H1513,2)</f>
        <v>0</v>
      </c>
      <c r="K1513" s="235"/>
      <c r="L1513" s="44"/>
      <c r="M1513" s="236" t="s">
        <v>1</v>
      </c>
      <c r="N1513" s="237" t="s">
        <v>39</v>
      </c>
      <c r="O1513" s="91"/>
      <c r="P1513" s="238">
        <f>O1513*H1513</f>
        <v>0</v>
      </c>
      <c r="Q1513" s="238">
        <v>0</v>
      </c>
      <c r="R1513" s="238">
        <f>Q1513*H1513</f>
        <v>0</v>
      </c>
      <c r="S1513" s="238">
        <v>0</v>
      </c>
      <c r="T1513" s="239">
        <f>S1513*H1513</f>
        <v>0</v>
      </c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  <c r="AE1513" s="38"/>
      <c r="AR1513" s="240" t="s">
        <v>674</v>
      </c>
      <c r="AT1513" s="240" t="s">
        <v>213</v>
      </c>
      <c r="AU1513" s="240" t="s">
        <v>84</v>
      </c>
      <c r="AY1513" s="17" t="s">
        <v>211</v>
      </c>
      <c r="BE1513" s="241">
        <f>IF(N1513="základní",J1513,0)</f>
        <v>0</v>
      </c>
      <c r="BF1513" s="241">
        <f>IF(N1513="snížená",J1513,0)</f>
        <v>0</v>
      </c>
      <c r="BG1513" s="241">
        <f>IF(N1513="zákl. přenesená",J1513,0)</f>
        <v>0</v>
      </c>
      <c r="BH1513" s="241">
        <f>IF(N1513="sníž. přenesená",J1513,0)</f>
        <v>0</v>
      </c>
      <c r="BI1513" s="241">
        <f>IF(N1513="nulová",J1513,0)</f>
        <v>0</v>
      </c>
      <c r="BJ1513" s="17" t="s">
        <v>82</v>
      </c>
      <c r="BK1513" s="241">
        <f>ROUND(I1513*H1513,2)</f>
        <v>0</v>
      </c>
      <c r="BL1513" s="17" t="s">
        <v>674</v>
      </c>
      <c r="BM1513" s="240" t="s">
        <v>1457</v>
      </c>
    </row>
    <row r="1514" spans="1:63" s="12" customFormat="1" ht="22.8" customHeight="1">
      <c r="A1514" s="12"/>
      <c r="B1514" s="212"/>
      <c r="C1514" s="213"/>
      <c r="D1514" s="214" t="s">
        <v>73</v>
      </c>
      <c r="E1514" s="226" t="s">
        <v>1458</v>
      </c>
      <c r="F1514" s="226" t="s">
        <v>1459</v>
      </c>
      <c r="G1514" s="213"/>
      <c r="H1514" s="213"/>
      <c r="I1514" s="216"/>
      <c r="J1514" s="227">
        <f>BK1514</f>
        <v>0</v>
      </c>
      <c r="K1514" s="213"/>
      <c r="L1514" s="218"/>
      <c r="M1514" s="219"/>
      <c r="N1514" s="220"/>
      <c r="O1514" s="220"/>
      <c r="P1514" s="221">
        <f>SUM(P1515:P1538)</f>
        <v>0</v>
      </c>
      <c r="Q1514" s="220"/>
      <c r="R1514" s="221">
        <f>SUM(R1515:R1538)</f>
        <v>0</v>
      </c>
      <c r="S1514" s="220"/>
      <c r="T1514" s="222">
        <f>SUM(T1515:T1538)</f>
        <v>0</v>
      </c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R1514" s="223" t="s">
        <v>94</v>
      </c>
      <c r="AT1514" s="224" t="s">
        <v>73</v>
      </c>
      <c r="AU1514" s="224" t="s">
        <v>82</v>
      </c>
      <c r="AY1514" s="223" t="s">
        <v>211</v>
      </c>
      <c r="BK1514" s="225">
        <f>SUM(BK1515:BK1538)</f>
        <v>0</v>
      </c>
    </row>
    <row r="1515" spans="1:65" s="2" customFormat="1" ht="44.25" customHeight="1">
      <c r="A1515" s="38"/>
      <c r="B1515" s="39"/>
      <c r="C1515" s="228" t="s">
        <v>1460</v>
      </c>
      <c r="D1515" s="228" t="s">
        <v>213</v>
      </c>
      <c r="E1515" s="229" t="s">
        <v>1461</v>
      </c>
      <c r="F1515" s="230" t="s">
        <v>1462</v>
      </c>
      <c r="G1515" s="231" t="s">
        <v>1106</v>
      </c>
      <c r="H1515" s="232">
        <v>1</v>
      </c>
      <c r="I1515" s="233"/>
      <c r="J1515" s="234">
        <f>ROUND(I1515*H1515,2)</f>
        <v>0</v>
      </c>
      <c r="K1515" s="235"/>
      <c r="L1515" s="44"/>
      <c r="M1515" s="236" t="s">
        <v>1</v>
      </c>
      <c r="N1515" s="237" t="s">
        <v>39</v>
      </c>
      <c r="O1515" s="91"/>
      <c r="P1515" s="238">
        <f>O1515*H1515</f>
        <v>0</v>
      </c>
      <c r="Q1515" s="238">
        <v>0</v>
      </c>
      <c r="R1515" s="238">
        <f>Q1515*H1515</f>
        <v>0</v>
      </c>
      <c r="S1515" s="238">
        <v>0</v>
      </c>
      <c r="T1515" s="239">
        <f>S1515*H1515</f>
        <v>0</v>
      </c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  <c r="AE1515" s="38"/>
      <c r="AR1515" s="240" t="s">
        <v>310</v>
      </c>
      <c r="AT1515" s="240" t="s">
        <v>213</v>
      </c>
      <c r="AU1515" s="240" t="s">
        <v>84</v>
      </c>
      <c r="AY1515" s="17" t="s">
        <v>211</v>
      </c>
      <c r="BE1515" s="241">
        <f>IF(N1515="základní",J1515,0)</f>
        <v>0</v>
      </c>
      <c r="BF1515" s="241">
        <f>IF(N1515="snížená",J1515,0)</f>
        <v>0</v>
      </c>
      <c r="BG1515" s="241">
        <f>IF(N1515="zákl. přenesená",J1515,0)</f>
        <v>0</v>
      </c>
      <c r="BH1515" s="241">
        <f>IF(N1515="sníž. přenesená",J1515,0)</f>
        <v>0</v>
      </c>
      <c r="BI1515" s="241">
        <f>IF(N1515="nulová",J1515,0)</f>
        <v>0</v>
      </c>
      <c r="BJ1515" s="17" t="s">
        <v>82</v>
      </c>
      <c r="BK1515" s="241">
        <f>ROUND(I1515*H1515,2)</f>
        <v>0</v>
      </c>
      <c r="BL1515" s="17" t="s">
        <v>310</v>
      </c>
      <c r="BM1515" s="240" t="s">
        <v>1463</v>
      </c>
    </row>
    <row r="1516" spans="1:51" s="13" customFormat="1" ht="12">
      <c r="A1516" s="13"/>
      <c r="B1516" s="247"/>
      <c r="C1516" s="248"/>
      <c r="D1516" s="249" t="s">
        <v>221</v>
      </c>
      <c r="E1516" s="250" t="s">
        <v>1</v>
      </c>
      <c r="F1516" s="251" t="s">
        <v>223</v>
      </c>
      <c r="G1516" s="248"/>
      <c r="H1516" s="250" t="s">
        <v>1</v>
      </c>
      <c r="I1516" s="252"/>
      <c r="J1516" s="248"/>
      <c r="K1516" s="248"/>
      <c r="L1516" s="253"/>
      <c r="M1516" s="254"/>
      <c r="N1516" s="255"/>
      <c r="O1516" s="255"/>
      <c r="P1516" s="255"/>
      <c r="Q1516" s="255"/>
      <c r="R1516" s="255"/>
      <c r="S1516" s="255"/>
      <c r="T1516" s="256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57" t="s">
        <v>221</v>
      </c>
      <c r="AU1516" s="257" t="s">
        <v>84</v>
      </c>
      <c r="AV1516" s="13" t="s">
        <v>82</v>
      </c>
      <c r="AW1516" s="13" t="s">
        <v>31</v>
      </c>
      <c r="AX1516" s="13" t="s">
        <v>74</v>
      </c>
      <c r="AY1516" s="257" t="s">
        <v>211</v>
      </c>
    </row>
    <row r="1517" spans="1:51" s="14" customFormat="1" ht="12">
      <c r="A1517" s="14"/>
      <c r="B1517" s="258"/>
      <c r="C1517" s="259"/>
      <c r="D1517" s="249" t="s">
        <v>221</v>
      </c>
      <c r="E1517" s="260" t="s">
        <v>1</v>
      </c>
      <c r="F1517" s="261" t="s">
        <v>1464</v>
      </c>
      <c r="G1517" s="259"/>
      <c r="H1517" s="262">
        <v>1</v>
      </c>
      <c r="I1517" s="263"/>
      <c r="J1517" s="259"/>
      <c r="K1517" s="259"/>
      <c r="L1517" s="264"/>
      <c r="M1517" s="265"/>
      <c r="N1517" s="266"/>
      <c r="O1517" s="266"/>
      <c r="P1517" s="266"/>
      <c r="Q1517" s="266"/>
      <c r="R1517" s="266"/>
      <c r="S1517" s="266"/>
      <c r="T1517" s="267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T1517" s="268" t="s">
        <v>221</v>
      </c>
      <c r="AU1517" s="268" t="s">
        <v>84</v>
      </c>
      <c r="AV1517" s="14" t="s">
        <v>84</v>
      </c>
      <c r="AW1517" s="14" t="s">
        <v>31</v>
      </c>
      <c r="AX1517" s="14" t="s">
        <v>74</v>
      </c>
      <c r="AY1517" s="268" t="s">
        <v>211</v>
      </c>
    </row>
    <row r="1518" spans="1:51" s="15" customFormat="1" ht="12">
      <c r="A1518" s="15"/>
      <c r="B1518" s="269"/>
      <c r="C1518" s="270"/>
      <c r="D1518" s="249" t="s">
        <v>221</v>
      </c>
      <c r="E1518" s="271" t="s">
        <v>1</v>
      </c>
      <c r="F1518" s="272" t="s">
        <v>225</v>
      </c>
      <c r="G1518" s="270"/>
      <c r="H1518" s="273">
        <v>1</v>
      </c>
      <c r="I1518" s="274"/>
      <c r="J1518" s="270"/>
      <c r="K1518" s="270"/>
      <c r="L1518" s="275"/>
      <c r="M1518" s="276"/>
      <c r="N1518" s="277"/>
      <c r="O1518" s="277"/>
      <c r="P1518" s="277"/>
      <c r="Q1518" s="277"/>
      <c r="R1518" s="277"/>
      <c r="S1518" s="277"/>
      <c r="T1518" s="278"/>
      <c r="U1518" s="15"/>
      <c r="V1518" s="15"/>
      <c r="W1518" s="15"/>
      <c r="X1518" s="15"/>
      <c r="Y1518" s="15"/>
      <c r="Z1518" s="15"/>
      <c r="AA1518" s="15"/>
      <c r="AB1518" s="15"/>
      <c r="AC1518" s="15"/>
      <c r="AD1518" s="15"/>
      <c r="AE1518" s="15"/>
      <c r="AT1518" s="279" t="s">
        <v>221</v>
      </c>
      <c r="AU1518" s="279" t="s">
        <v>84</v>
      </c>
      <c r="AV1518" s="15" t="s">
        <v>217</v>
      </c>
      <c r="AW1518" s="15" t="s">
        <v>31</v>
      </c>
      <c r="AX1518" s="15" t="s">
        <v>82</v>
      </c>
      <c r="AY1518" s="279" t="s">
        <v>211</v>
      </c>
    </row>
    <row r="1519" spans="1:65" s="2" customFormat="1" ht="33" customHeight="1">
      <c r="A1519" s="38"/>
      <c r="B1519" s="39"/>
      <c r="C1519" s="228" t="s">
        <v>1465</v>
      </c>
      <c r="D1519" s="228" t="s">
        <v>213</v>
      </c>
      <c r="E1519" s="229" t="s">
        <v>1466</v>
      </c>
      <c r="F1519" s="230" t="s">
        <v>1467</v>
      </c>
      <c r="G1519" s="231" t="s">
        <v>1106</v>
      </c>
      <c r="H1519" s="232">
        <v>1</v>
      </c>
      <c r="I1519" s="233"/>
      <c r="J1519" s="234">
        <f>ROUND(I1519*H1519,2)</f>
        <v>0</v>
      </c>
      <c r="K1519" s="235"/>
      <c r="L1519" s="44"/>
      <c r="M1519" s="236" t="s">
        <v>1</v>
      </c>
      <c r="N1519" s="237" t="s">
        <v>39</v>
      </c>
      <c r="O1519" s="91"/>
      <c r="P1519" s="238">
        <f>O1519*H1519</f>
        <v>0</v>
      </c>
      <c r="Q1519" s="238">
        <v>0</v>
      </c>
      <c r="R1519" s="238">
        <f>Q1519*H1519</f>
        <v>0</v>
      </c>
      <c r="S1519" s="238">
        <v>0</v>
      </c>
      <c r="T1519" s="239">
        <f>S1519*H1519</f>
        <v>0</v>
      </c>
      <c r="U1519" s="38"/>
      <c r="V1519" s="38"/>
      <c r="W1519" s="38"/>
      <c r="X1519" s="38"/>
      <c r="Y1519" s="38"/>
      <c r="Z1519" s="38"/>
      <c r="AA1519" s="38"/>
      <c r="AB1519" s="38"/>
      <c r="AC1519" s="38"/>
      <c r="AD1519" s="38"/>
      <c r="AE1519" s="38"/>
      <c r="AR1519" s="240" t="s">
        <v>310</v>
      </c>
      <c r="AT1519" s="240" t="s">
        <v>213</v>
      </c>
      <c r="AU1519" s="240" t="s">
        <v>84</v>
      </c>
      <c r="AY1519" s="17" t="s">
        <v>211</v>
      </c>
      <c r="BE1519" s="241">
        <f>IF(N1519="základní",J1519,0)</f>
        <v>0</v>
      </c>
      <c r="BF1519" s="241">
        <f>IF(N1519="snížená",J1519,0)</f>
        <v>0</v>
      </c>
      <c r="BG1519" s="241">
        <f>IF(N1519="zákl. přenesená",J1519,0)</f>
        <v>0</v>
      </c>
      <c r="BH1519" s="241">
        <f>IF(N1519="sníž. přenesená",J1519,0)</f>
        <v>0</v>
      </c>
      <c r="BI1519" s="241">
        <f>IF(N1519="nulová",J1519,0)</f>
        <v>0</v>
      </c>
      <c r="BJ1519" s="17" t="s">
        <v>82</v>
      </c>
      <c r="BK1519" s="241">
        <f>ROUND(I1519*H1519,2)</f>
        <v>0</v>
      </c>
      <c r="BL1519" s="17" t="s">
        <v>310</v>
      </c>
      <c r="BM1519" s="240" t="s">
        <v>1468</v>
      </c>
    </row>
    <row r="1520" spans="1:51" s="13" customFormat="1" ht="12">
      <c r="A1520" s="13"/>
      <c r="B1520" s="247"/>
      <c r="C1520" s="248"/>
      <c r="D1520" s="249" t="s">
        <v>221</v>
      </c>
      <c r="E1520" s="250" t="s">
        <v>1</v>
      </c>
      <c r="F1520" s="251" t="s">
        <v>223</v>
      </c>
      <c r="G1520" s="248"/>
      <c r="H1520" s="250" t="s">
        <v>1</v>
      </c>
      <c r="I1520" s="252"/>
      <c r="J1520" s="248"/>
      <c r="K1520" s="248"/>
      <c r="L1520" s="253"/>
      <c r="M1520" s="254"/>
      <c r="N1520" s="255"/>
      <c r="O1520" s="255"/>
      <c r="P1520" s="255"/>
      <c r="Q1520" s="255"/>
      <c r="R1520" s="255"/>
      <c r="S1520" s="255"/>
      <c r="T1520" s="256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T1520" s="257" t="s">
        <v>221</v>
      </c>
      <c r="AU1520" s="257" t="s">
        <v>84</v>
      </c>
      <c r="AV1520" s="13" t="s">
        <v>82</v>
      </c>
      <c r="AW1520" s="13" t="s">
        <v>31</v>
      </c>
      <c r="AX1520" s="13" t="s">
        <v>74</v>
      </c>
      <c r="AY1520" s="257" t="s">
        <v>211</v>
      </c>
    </row>
    <row r="1521" spans="1:51" s="14" customFormat="1" ht="12">
      <c r="A1521" s="14"/>
      <c r="B1521" s="258"/>
      <c r="C1521" s="259"/>
      <c r="D1521" s="249" t="s">
        <v>221</v>
      </c>
      <c r="E1521" s="260" t="s">
        <v>1</v>
      </c>
      <c r="F1521" s="261" t="s">
        <v>1464</v>
      </c>
      <c r="G1521" s="259"/>
      <c r="H1521" s="262">
        <v>1</v>
      </c>
      <c r="I1521" s="263"/>
      <c r="J1521" s="259"/>
      <c r="K1521" s="259"/>
      <c r="L1521" s="264"/>
      <c r="M1521" s="265"/>
      <c r="N1521" s="266"/>
      <c r="O1521" s="266"/>
      <c r="P1521" s="266"/>
      <c r="Q1521" s="266"/>
      <c r="R1521" s="266"/>
      <c r="S1521" s="266"/>
      <c r="T1521" s="267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T1521" s="268" t="s">
        <v>221</v>
      </c>
      <c r="AU1521" s="268" t="s">
        <v>84</v>
      </c>
      <c r="AV1521" s="14" t="s">
        <v>84</v>
      </c>
      <c r="AW1521" s="14" t="s">
        <v>31</v>
      </c>
      <c r="AX1521" s="14" t="s">
        <v>74</v>
      </c>
      <c r="AY1521" s="268" t="s">
        <v>211</v>
      </c>
    </row>
    <row r="1522" spans="1:51" s="15" customFormat="1" ht="12">
      <c r="A1522" s="15"/>
      <c r="B1522" s="269"/>
      <c r="C1522" s="270"/>
      <c r="D1522" s="249" t="s">
        <v>221</v>
      </c>
      <c r="E1522" s="271" t="s">
        <v>1</v>
      </c>
      <c r="F1522" s="272" t="s">
        <v>225</v>
      </c>
      <c r="G1522" s="270"/>
      <c r="H1522" s="273">
        <v>1</v>
      </c>
      <c r="I1522" s="274"/>
      <c r="J1522" s="270"/>
      <c r="K1522" s="270"/>
      <c r="L1522" s="275"/>
      <c r="M1522" s="276"/>
      <c r="N1522" s="277"/>
      <c r="O1522" s="277"/>
      <c r="P1522" s="277"/>
      <c r="Q1522" s="277"/>
      <c r="R1522" s="277"/>
      <c r="S1522" s="277"/>
      <c r="T1522" s="278"/>
      <c r="U1522" s="15"/>
      <c r="V1522" s="15"/>
      <c r="W1522" s="15"/>
      <c r="X1522" s="15"/>
      <c r="Y1522" s="15"/>
      <c r="Z1522" s="15"/>
      <c r="AA1522" s="15"/>
      <c r="AB1522" s="15"/>
      <c r="AC1522" s="15"/>
      <c r="AD1522" s="15"/>
      <c r="AE1522" s="15"/>
      <c r="AT1522" s="279" t="s">
        <v>221</v>
      </c>
      <c r="AU1522" s="279" t="s">
        <v>84</v>
      </c>
      <c r="AV1522" s="15" t="s">
        <v>217</v>
      </c>
      <c r="AW1522" s="15" t="s">
        <v>31</v>
      </c>
      <c r="AX1522" s="15" t="s">
        <v>82</v>
      </c>
      <c r="AY1522" s="279" t="s">
        <v>211</v>
      </c>
    </row>
    <row r="1523" spans="1:65" s="2" customFormat="1" ht="16.5" customHeight="1">
      <c r="A1523" s="38"/>
      <c r="B1523" s="39"/>
      <c r="C1523" s="228" t="s">
        <v>1469</v>
      </c>
      <c r="D1523" s="228" t="s">
        <v>213</v>
      </c>
      <c r="E1523" s="229" t="s">
        <v>1470</v>
      </c>
      <c r="F1523" s="230" t="s">
        <v>1471</v>
      </c>
      <c r="G1523" s="231" t="s">
        <v>274</v>
      </c>
      <c r="H1523" s="232">
        <v>1</v>
      </c>
      <c r="I1523" s="233"/>
      <c r="J1523" s="234">
        <f>ROUND(I1523*H1523,2)</f>
        <v>0</v>
      </c>
      <c r="K1523" s="235"/>
      <c r="L1523" s="44"/>
      <c r="M1523" s="236" t="s">
        <v>1</v>
      </c>
      <c r="N1523" s="237" t="s">
        <v>39</v>
      </c>
      <c r="O1523" s="91"/>
      <c r="P1523" s="238">
        <f>O1523*H1523</f>
        <v>0</v>
      </c>
      <c r="Q1523" s="238">
        <v>0</v>
      </c>
      <c r="R1523" s="238">
        <f>Q1523*H1523</f>
        <v>0</v>
      </c>
      <c r="S1523" s="238">
        <v>0</v>
      </c>
      <c r="T1523" s="239">
        <f>S1523*H1523</f>
        <v>0</v>
      </c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  <c r="AE1523" s="38"/>
      <c r="AR1523" s="240" t="s">
        <v>310</v>
      </c>
      <c r="AT1523" s="240" t="s">
        <v>213</v>
      </c>
      <c r="AU1523" s="240" t="s">
        <v>84</v>
      </c>
      <c r="AY1523" s="17" t="s">
        <v>211</v>
      </c>
      <c r="BE1523" s="241">
        <f>IF(N1523="základní",J1523,0)</f>
        <v>0</v>
      </c>
      <c r="BF1523" s="241">
        <f>IF(N1523="snížená",J1523,0)</f>
        <v>0</v>
      </c>
      <c r="BG1523" s="241">
        <f>IF(N1523="zákl. přenesená",J1523,0)</f>
        <v>0</v>
      </c>
      <c r="BH1523" s="241">
        <f>IF(N1523="sníž. přenesená",J1523,0)</f>
        <v>0</v>
      </c>
      <c r="BI1523" s="241">
        <f>IF(N1523="nulová",J1523,0)</f>
        <v>0</v>
      </c>
      <c r="BJ1523" s="17" t="s">
        <v>82</v>
      </c>
      <c r="BK1523" s="241">
        <f>ROUND(I1523*H1523,2)</f>
        <v>0</v>
      </c>
      <c r="BL1523" s="17" t="s">
        <v>310</v>
      </c>
      <c r="BM1523" s="240" t="s">
        <v>1472</v>
      </c>
    </row>
    <row r="1524" spans="1:51" s="13" customFormat="1" ht="12">
      <c r="A1524" s="13"/>
      <c r="B1524" s="247"/>
      <c r="C1524" s="248"/>
      <c r="D1524" s="249" t="s">
        <v>221</v>
      </c>
      <c r="E1524" s="250" t="s">
        <v>1</v>
      </c>
      <c r="F1524" s="251" t="s">
        <v>223</v>
      </c>
      <c r="G1524" s="248"/>
      <c r="H1524" s="250" t="s">
        <v>1</v>
      </c>
      <c r="I1524" s="252"/>
      <c r="J1524" s="248"/>
      <c r="K1524" s="248"/>
      <c r="L1524" s="253"/>
      <c r="M1524" s="254"/>
      <c r="N1524" s="255"/>
      <c r="O1524" s="255"/>
      <c r="P1524" s="255"/>
      <c r="Q1524" s="255"/>
      <c r="R1524" s="255"/>
      <c r="S1524" s="255"/>
      <c r="T1524" s="256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57" t="s">
        <v>221</v>
      </c>
      <c r="AU1524" s="257" t="s">
        <v>84</v>
      </c>
      <c r="AV1524" s="13" t="s">
        <v>82</v>
      </c>
      <c r="AW1524" s="13" t="s">
        <v>31</v>
      </c>
      <c r="AX1524" s="13" t="s">
        <v>74</v>
      </c>
      <c r="AY1524" s="257" t="s">
        <v>211</v>
      </c>
    </row>
    <row r="1525" spans="1:51" s="14" customFormat="1" ht="12">
      <c r="A1525" s="14"/>
      <c r="B1525" s="258"/>
      <c r="C1525" s="259"/>
      <c r="D1525" s="249" t="s">
        <v>221</v>
      </c>
      <c r="E1525" s="260" t="s">
        <v>1</v>
      </c>
      <c r="F1525" s="261" t="s">
        <v>1464</v>
      </c>
      <c r="G1525" s="259"/>
      <c r="H1525" s="262">
        <v>1</v>
      </c>
      <c r="I1525" s="263"/>
      <c r="J1525" s="259"/>
      <c r="K1525" s="259"/>
      <c r="L1525" s="264"/>
      <c r="M1525" s="265"/>
      <c r="N1525" s="266"/>
      <c r="O1525" s="266"/>
      <c r="P1525" s="266"/>
      <c r="Q1525" s="266"/>
      <c r="R1525" s="266"/>
      <c r="S1525" s="266"/>
      <c r="T1525" s="267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68" t="s">
        <v>221</v>
      </c>
      <c r="AU1525" s="268" t="s">
        <v>84</v>
      </c>
      <c r="AV1525" s="14" t="s">
        <v>84</v>
      </c>
      <c r="AW1525" s="14" t="s">
        <v>31</v>
      </c>
      <c r="AX1525" s="14" t="s">
        <v>74</v>
      </c>
      <c r="AY1525" s="268" t="s">
        <v>211</v>
      </c>
    </row>
    <row r="1526" spans="1:51" s="15" customFormat="1" ht="12">
      <c r="A1526" s="15"/>
      <c r="B1526" s="269"/>
      <c r="C1526" s="270"/>
      <c r="D1526" s="249" t="s">
        <v>221</v>
      </c>
      <c r="E1526" s="271" t="s">
        <v>1</v>
      </c>
      <c r="F1526" s="272" t="s">
        <v>225</v>
      </c>
      <c r="G1526" s="270"/>
      <c r="H1526" s="273">
        <v>1</v>
      </c>
      <c r="I1526" s="274"/>
      <c r="J1526" s="270"/>
      <c r="K1526" s="270"/>
      <c r="L1526" s="275"/>
      <c r="M1526" s="276"/>
      <c r="N1526" s="277"/>
      <c r="O1526" s="277"/>
      <c r="P1526" s="277"/>
      <c r="Q1526" s="277"/>
      <c r="R1526" s="277"/>
      <c r="S1526" s="277"/>
      <c r="T1526" s="278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T1526" s="279" t="s">
        <v>221</v>
      </c>
      <c r="AU1526" s="279" t="s">
        <v>84</v>
      </c>
      <c r="AV1526" s="15" t="s">
        <v>217</v>
      </c>
      <c r="AW1526" s="15" t="s">
        <v>31</v>
      </c>
      <c r="AX1526" s="15" t="s">
        <v>82</v>
      </c>
      <c r="AY1526" s="279" t="s">
        <v>211</v>
      </c>
    </row>
    <row r="1527" spans="1:65" s="2" customFormat="1" ht="16.5" customHeight="1">
      <c r="A1527" s="38"/>
      <c r="B1527" s="39"/>
      <c r="C1527" s="228" t="s">
        <v>1473</v>
      </c>
      <c r="D1527" s="228" t="s">
        <v>213</v>
      </c>
      <c r="E1527" s="229" t="s">
        <v>1474</v>
      </c>
      <c r="F1527" s="230" t="s">
        <v>1475</v>
      </c>
      <c r="G1527" s="231" t="s">
        <v>1106</v>
      </c>
      <c r="H1527" s="232">
        <v>9</v>
      </c>
      <c r="I1527" s="233"/>
      <c r="J1527" s="234">
        <f>ROUND(I1527*H1527,2)</f>
        <v>0</v>
      </c>
      <c r="K1527" s="235"/>
      <c r="L1527" s="44"/>
      <c r="M1527" s="236" t="s">
        <v>1</v>
      </c>
      <c r="N1527" s="237" t="s">
        <v>39</v>
      </c>
      <c r="O1527" s="91"/>
      <c r="P1527" s="238">
        <f>O1527*H1527</f>
        <v>0</v>
      </c>
      <c r="Q1527" s="238">
        <v>0</v>
      </c>
      <c r="R1527" s="238">
        <f>Q1527*H1527</f>
        <v>0</v>
      </c>
      <c r="S1527" s="238">
        <v>0</v>
      </c>
      <c r="T1527" s="239">
        <f>S1527*H1527</f>
        <v>0</v>
      </c>
      <c r="U1527" s="38"/>
      <c r="V1527" s="38"/>
      <c r="W1527" s="38"/>
      <c r="X1527" s="38"/>
      <c r="Y1527" s="38"/>
      <c r="Z1527" s="38"/>
      <c r="AA1527" s="38"/>
      <c r="AB1527" s="38"/>
      <c r="AC1527" s="38"/>
      <c r="AD1527" s="38"/>
      <c r="AE1527" s="38"/>
      <c r="AR1527" s="240" t="s">
        <v>310</v>
      </c>
      <c r="AT1527" s="240" t="s">
        <v>213</v>
      </c>
      <c r="AU1527" s="240" t="s">
        <v>84</v>
      </c>
      <c r="AY1527" s="17" t="s">
        <v>211</v>
      </c>
      <c r="BE1527" s="241">
        <f>IF(N1527="základní",J1527,0)</f>
        <v>0</v>
      </c>
      <c r="BF1527" s="241">
        <f>IF(N1527="snížená",J1527,0)</f>
        <v>0</v>
      </c>
      <c r="BG1527" s="241">
        <f>IF(N1527="zákl. přenesená",J1527,0)</f>
        <v>0</v>
      </c>
      <c r="BH1527" s="241">
        <f>IF(N1527="sníž. přenesená",J1527,0)</f>
        <v>0</v>
      </c>
      <c r="BI1527" s="241">
        <f>IF(N1527="nulová",J1527,0)</f>
        <v>0</v>
      </c>
      <c r="BJ1527" s="17" t="s">
        <v>82</v>
      </c>
      <c r="BK1527" s="241">
        <f>ROUND(I1527*H1527,2)</f>
        <v>0</v>
      </c>
      <c r="BL1527" s="17" t="s">
        <v>310</v>
      </c>
      <c r="BM1527" s="240" t="s">
        <v>1476</v>
      </c>
    </row>
    <row r="1528" spans="1:51" s="13" customFormat="1" ht="12">
      <c r="A1528" s="13"/>
      <c r="B1528" s="247"/>
      <c r="C1528" s="248"/>
      <c r="D1528" s="249" t="s">
        <v>221</v>
      </c>
      <c r="E1528" s="250" t="s">
        <v>1</v>
      </c>
      <c r="F1528" s="251" t="s">
        <v>1477</v>
      </c>
      <c r="G1528" s="248"/>
      <c r="H1528" s="250" t="s">
        <v>1</v>
      </c>
      <c r="I1528" s="252"/>
      <c r="J1528" s="248"/>
      <c r="K1528" s="248"/>
      <c r="L1528" s="253"/>
      <c r="M1528" s="254"/>
      <c r="N1528" s="255"/>
      <c r="O1528" s="255"/>
      <c r="P1528" s="255"/>
      <c r="Q1528" s="255"/>
      <c r="R1528" s="255"/>
      <c r="S1528" s="255"/>
      <c r="T1528" s="256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57" t="s">
        <v>221</v>
      </c>
      <c r="AU1528" s="257" t="s">
        <v>84</v>
      </c>
      <c r="AV1528" s="13" t="s">
        <v>82</v>
      </c>
      <c r="AW1528" s="13" t="s">
        <v>31</v>
      </c>
      <c r="AX1528" s="13" t="s">
        <v>74</v>
      </c>
      <c r="AY1528" s="257" t="s">
        <v>211</v>
      </c>
    </row>
    <row r="1529" spans="1:51" s="14" customFormat="1" ht="12">
      <c r="A1529" s="14"/>
      <c r="B1529" s="258"/>
      <c r="C1529" s="259"/>
      <c r="D1529" s="249" t="s">
        <v>221</v>
      </c>
      <c r="E1529" s="260" t="s">
        <v>1</v>
      </c>
      <c r="F1529" s="261" t="s">
        <v>1478</v>
      </c>
      <c r="G1529" s="259"/>
      <c r="H1529" s="262">
        <v>9</v>
      </c>
      <c r="I1529" s="263"/>
      <c r="J1529" s="259"/>
      <c r="K1529" s="259"/>
      <c r="L1529" s="264"/>
      <c r="M1529" s="265"/>
      <c r="N1529" s="266"/>
      <c r="O1529" s="266"/>
      <c r="P1529" s="266"/>
      <c r="Q1529" s="266"/>
      <c r="R1529" s="266"/>
      <c r="S1529" s="266"/>
      <c r="T1529" s="267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T1529" s="268" t="s">
        <v>221</v>
      </c>
      <c r="AU1529" s="268" t="s">
        <v>84</v>
      </c>
      <c r="AV1529" s="14" t="s">
        <v>84</v>
      </c>
      <c r="AW1529" s="14" t="s">
        <v>31</v>
      </c>
      <c r="AX1529" s="14" t="s">
        <v>74</v>
      </c>
      <c r="AY1529" s="268" t="s">
        <v>211</v>
      </c>
    </row>
    <row r="1530" spans="1:51" s="15" customFormat="1" ht="12">
      <c r="A1530" s="15"/>
      <c r="B1530" s="269"/>
      <c r="C1530" s="270"/>
      <c r="D1530" s="249" t="s">
        <v>221</v>
      </c>
      <c r="E1530" s="271" t="s">
        <v>1</v>
      </c>
      <c r="F1530" s="272" t="s">
        <v>225</v>
      </c>
      <c r="G1530" s="270"/>
      <c r="H1530" s="273">
        <v>9</v>
      </c>
      <c r="I1530" s="274"/>
      <c r="J1530" s="270"/>
      <c r="K1530" s="270"/>
      <c r="L1530" s="275"/>
      <c r="M1530" s="276"/>
      <c r="N1530" s="277"/>
      <c r="O1530" s="277"/>
      <c r="P1530" s="277"/>
      <c r="Q1530" s="277"/>
      <c r="R1530" s="277"/>
      <c r="S1530" s="277"/>
      <c r="T1530" s="278"/>
      <c r="U1530" s="15"/>
      <c r="V1530" s="15"/>
      <c r="W1530" s="15"/>
      <c r="X1530" s="15"/>
      <c r="Y1530" s="15"/>
      <c r="Z1530" s="15"/>
      <c r="AA1530" s="15"/>
      <c r="AB1530" s="15"/>
      <c r="AC1530" s="15"/>
      <c r="AD1530" s="15"/>
      <c r="AE1530" s="15"/>
      <c r="AT1530" s="279" t="s">
        <v>221</v>
      </c>
      <c r="AU1530" s="279" t="s">
        <v>84</v>
      </c>
      <c r="AV1530" s="15" t="s">
        <v>217</v>
      </c>
      <c r="AW1530" s="15" t="s">
        <v>31</v>
      </c>
      <c r="AX1530" s="15" t="s">
        <v>82</v>
      </c>
      <c r="AY1530" s="279" t="s">
        <v>211</v>
      </c>
    </row>
    <row r="1531" spans="1:65" s="2" customFormat="1" ht="16.5" customHeight="1">
      <c r="A1531" s="38"/>
      <c r="B1531" s="39"/>
      <c r="C1531" s="228" t="s">
        <v>1479</v>
      </c>
      <c r="D1531" s="228" t="s">
        <v>213</v>
      </c>
      <c r="E1531" s="229" t="s">
        <v>1480</v>
      </c>
      <c r="F1531" s="230" t="s">
        <v>1481</v>
      </c>
      <c r="G1531" s="231" t="s">
        <v>313</v>
      </c>
      <c r="H1531" s="232">
        <v>13.9</v>
      </c>
      <c r="I1531" s="233"/>
      <c r="J1531" s="234">
        <f>ROUND(I1531*H1531,2)</f>
        <v>0</v>
      </c>
      <c r="K1531" s="235"/>
      <c r="L1531" s="44"/>
      <c r="M1531" s="236" t="s">
        <v>1</v>
      </c>
      <c r="N1531" s="237" t="s">
        <v>39</v>
      </c>
      <c r="O1531" s="91"/>
      <c r="P1531" s="238">
        <f>O1531*H1531</f>
        <v>0</v>
      </c>
      <c r="Q1531" s="238">
        <v>0</v>
      </c>
      <c r="R1531" s="238">
        <f>Q1531*H1531</f>
        <v>0</v>
      </c>
      <c r="S1531" s="238">
        <v>0</v>
      </c>
      <c r="T1531" s="239">
        <f>S1531*H1531</f>
        <v>0</v>
      </c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  <c r="AE1531" s="38"/>
      <c r="AR1531" s="240" t="s">
        <v>310</v>
      </c>
      <c r="AT1531" s="240" t="s">
        <v>213</v>
      </c>
      <c r="AU1531" s="240" t="s">
        <v>84</v>
      </c>
      <c r="AY1531" s="17" t="s">
        <v>211</v>
      </c>
      <c r="BE1531" s="241">
        <f>IF(N1531="základní",J1531,0)</f>
        <v>0</v>
      </c>
      <c r="BF1531" s="241">
        <f>IF(N1531="snížená",J1531,0)</f>
        <v>0</v>
      </c>
      <c r="BG1531" s="241">
        <f>IF(N1531="zákl. přenesená",J1531,0)</f>
        <v>0</v>
      </c>
      <c r="BH1531" s="241">
        <f>IF(N1531="sníž. přenesená",J1531,0)</f>
        <v>0</v>
      </c>
      <c r="BI1531" s="241">
        <f>IF(N1531="nulová",J1531,0)</f>
        <v>0</v>
      </c>
      <c r="BJ1531" s="17" t="s">
        <v>82</v>
      </c>
      <c r="BK1531" s="241">
        <f>ROUND(I1531*H1531,2)</f>
        <v>0</v>
      </c>
      <c r="BL1531" s="17" t="s">
        <v>310</v>
      </c>
      <c r="BM1531" s="240" t="s">
        <v>1482</v>
      </c>
    </row>
    <row r="1532" spans="1:51" s="13" customFormat="1" ht="12">
      <c r="A1532" s="13"/>
      <c r="B1532" s="247"/>
      <c r="C1532" s="248"/>
      <c r="D1532" s="249" t="s">
        <v>221</v>
      </c>
      <c r="E1532" s="250" t="s">
        <v>1</v>
      </c>
      <c r="F1532" s="251" t="s">
        <v>223</v>
      </c>
      <c r="G1532" s="248"/>
      <c r="H1532" s="250" t="s">
        <v>1</v>
      </c>
      <c r="I1532" s="252"/>
      <c r="J1532" s="248"/>
      <c r="K1532" s="248"/>
      <c r="L1532" s="253"/>
      <c r="M1532" s="254"/>
      <c r="N1532" s="255"/>
      <c r="O1532" s="255"/>
      <c r="P1532" s="255"/>
      <c r="Q1532" s="255"/>
      <c r="R1532" s="255"/>
      <c r="S1532" s="255"/>
      <c r="T1532" s="256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T1532" s="257" t="s">
        <v>221</v>
      </c>
      <c r="AU1532" s="257" t="s">
        <v>84</v>
      </c>
      <c r="AV1532" s="13" t="s">
        <v>82</v>
      </c>
      <c r="AW1532" s="13" t="s">
        <v>31</v>
      </c>
      <c r="AX1532" s="13" t="s">
        <v>74</v>
      </c>
      <c r="AY1532" s="257" t="s">
        <v>211</v>
      </c>
    </row>
    <row r="1533" spans="1:51" s="14" customFormat="1" ht="12">
      <c r="A1533" s="14"/>
      <c r="B1533" s="258"/>
      <c r="C1533" s="259"/>
      <c r="D1533" s="249" t="s">
        <v>221</v>
      </c>
      <c r="E1533" s="260" t="s">
        <v>1</v>
      </c>
      <c r="F1533" s="261" t="s">
        <v>1483</v>
      </c>
      <c r="G1533" s="259"/>
      <c r="H1533" s="262">
        <v>13.9</v>
      </c>
      <c r="I1533" s="263"/>
      <c r="J1533" s="259"/>
      <c r="K1533" s="259"/>
      <c r="L1533" s="264"/>
      <c r="M1533" s="265"/>
      <c r="N1533" s="266"/>
      <c r="O1533" s="266"/>
      <c r="P1533" s="266"/>
      <c r="Q1533" s="266"/>
      <c r="R1533" s="266"/>
      <c r="S1533" s="266"/>
      <c r="T1533" s="267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68" t="s">
        <v>221</v>
      </c>
      <c r="AU1533" s="268" t="s">
        <v>84</v>
      </c>
      <c r="AV1533" s="14" t="s">
        <v>84</v>
      </c>
      <c r="AW1533" s="14" t="s">
        <v>31</v>
      </c>
      <c r="AX1533" s="14" t="s">
        <v>74</v>
      </c>
      <c r="AY1533" s="268" t="s">
        <v>211</v>
      </c>
    </row>
    <row r="1534" spans="1:51" s="15" customFormat="1" ht="12">
      <c r="A1534" s="15"/>
      <c r="B1534" s="269"/>
      <c r="C1534" s="270"/>
      <c r="D1534" s="249" t="s">
        <v>221</v>
      </c>
      <c r="E1534" s="271" t="s">
        <v>1</v>
      </c>
      <c r="F1534" s="272" t="s">
        <v>225</v>
      </c>
      <c r="G1534" s="270"/>
      <c r="H1534" s="273">
        <v>13.9</v>
      </c>
      <c r="I1534" s="274"/>
      <c r="J1534" s="270"/>
      <c r="K1534" s="270"/>
      <c r="L1534" s="275"/>
      <c r="M1534" s="276"/>
      <c r="N1534" s="277"/>
      <c r="O1534" s="277"/>
      <c r="P1534" s="277"/>
      <c r="Q1534" s="277"/>
      <c r="R1534" s="277"/>
      <c r="S1534" s="277"/>
      <c r="T1534" s="278"/>
      <c r="U1534" s="15"/>
      <c r="V1534" s="15"/>
      <c r="W1534" s="15"/>
      <c r="X1534" s="15"/>
      <c r="Y1534" s="15"/>
      <c r="Z1534" s="15"/>
      <c r="AA1534" s="15"/>
      <c r="AB1534" s="15"/>
      <c r="AC1534" s="15"/>
      <c r="AD1534" s="15"/>
      <c r="AE1534" s="15"/>
      <c r="AT1534" s="279" t="s">
        <v>221</v>
      </c>
      <c r="AU1534" s="279" t="s">
        <v>84</v>
      </c>
      <c r="AV1534" s="15" t="s">
        <v>217</v>
      </c>
      <c r="AW1534" s="15" t="s">
        <v>31</v>
      </c>
      <c r="AX1534" s="15" t="s">
        <v>82</v>
      </c>
      <c r="AY1534" s="279" t="s">
        <v>211</v>
      </c>
    </row>
    <row r="1535" spans="1:65" s="2" customFormat="1" ht="16.5" customHeight="1">
      <c r="A1535" s="38"/>
      <c r="B1535" s="39"/>
      <c r="C1535" s="228" t="s">
        <v>1484</v>
      </c>
      <c r="D1535" s="228" t="s">
        <v>213</v>
      </c>
      <c r="E1535" s="229" t="s">
        <v>1485</v>
      </c>
      <c r="F1535" s="230" t="s">
        <v>1486</v>
      </c>
      <c r="G1535" s="231" t="s">
        <v>1487</v>
      </c>
      <c r="H1535" s="232">
        <v>1</v>
      </c>
      <c r="I1535" s="233"/>
      <c r="J1535" s="234">
        <f>ROUND(I1535*H1535,2)</f>
        <v>0</v>
      </c>
      <c r="K1535" s="235"/>
      <c r="L1535" s="44"/>
      <c r="M1535" s="236" t="s">
        <v>1</v>
      </c>
      <c r="N1535" s="237" t="s">
        <v>39</v>
      </c>
      <c r="O1535" s="91"/>
      <c r="P1535" s="238">
        <f>O1535*H1535</f>
        <v>0</v>
      </c>
      <c r="Q1535" s="238">
        <v>0</v>
      </c>
      <c r="R1535" s="238">
        <f>Q1535*H1535</f>
        <v>0</v>
      </c>
      <c r="S1535" s="238">
        <v>0</v>
      </c>
      <c r="T1535" s="239">
        <f>S1535*H1535</f>
        <v>0</v>
      </c>
      <c r="U1535" s="38"/>
      <c r="V1535" s="38"/>
      <c r="W1535" s="38"/>
      <c r="X1535" s="38"/>
      <c r="Y1535" s="38"/>
      <c r="Z1535" s="38"/>
      <c r="AA1535" s="38"/>
      <c r="AB1535" s="38"/>
      <c r="AC1535" s="38"/>
      <c r="AD1535" s="38"/>
      <c r="AE1535" s="38"/>
      <c r="AR1535" s="240" t="s">
        <v>310</v>
      </c>
      <c r="AT1535" s="240" t="s">
        <v>213</v>
      </c>
      <c r="AU1535" s="240" t="s">
        <v>84</v>
      </c>
      <c r="AY1535" s="17" t="s">
        <v>211</v>
      </c>
      <c r="BE1535" s="241">
        <f>IF(N1535="základní",J1535,0)</f>
        <v>0</v>
      </c>
      <c r="BF1535" s="241">
        <f>IF(N1535="snížená",J1535,0)</f>
        <v>0</v>
      </c>
      <c r="BG1535" s="241">
        <f>IF(N1535="zákl. přenesená",J1535,0)</f>
        <v>0</v>
      </c>
      <c r="BH1535" s="241">
        <f>IF(N1535="sníž. přenesená",J1535,0)</f>
        <v>0</v>
      </c>
      <c r="BI1535" s="241">
        <f>IF(N1535="nulová",J1535,0)</f>
        <v>0</v>
      </c>
      <c r="BJ1535" s="17" t="s">
        <v>82</v>
      </c>
      <c r="BK1535" s="241">
        <f>ROUND(I1535*H1535,2)</f>
        <v>0</v>
      </c>
      <c r="BL1535" s="17" t="s">
        <v>310</v>
      </c>
      <c r="BM1535" s="240" t="s">
        <v>1488</v>
      </c>
    </row>
    <row r="1536" spans="1:65" s="2" customFormat="1" ht="16.5" customHeight="1">
      <c r="A1536" s="38"/>
      <c r="B1536" s="39"/>
      <c r="C1536" s="228" t="s">
        <v>1489</v>
      </c>
      <c r="D1536" s="228" t="s">
        <v>213</v>
      </c>
      <c r="E1536" s="229" t="s">
        <v>1490</v>
      </c>
      <c r="F1536" s="230" t="s">
        <v>1491</v>
      </c>
      <c r="G1536" s="231" t="s">
        <v>1487</v>
      </c>
      <c r="H1536" s="232">
        <v>1</v>
      </c>
      <c r="I1536" s="233"/>
      <c r="J1536" s="234">
        <f>ROUND(I1536*H1536,2)</f>
        <v>0</v>
      </c>
      <c r="K1536" s="235"/>
      <c r="L1536" s="44"/>
      <c r="M1536" s="236" t="s">
        <v>1</v>
      </c>
      <c r="N1536" s="237" t="s">
        <v>39</v>
      </c>
      <c r="O1536" s="91"/>
      <c r="P1536" s="238">
        <f>O1536*H1536</f>
        <v>0</v>
      </c>
      <c r="Q1536" s="238">
        <v>0</v>
      </c>
      <c r="R1536" s="238">
        <f>Q1536*H1536</f>
        <v>0</v>
      </c>
      <c r="S1536" s="238">
        <v>0</v>
      </c>
      <c r="T1536" s="239">
        <f>S1536*H1536</f>
        <v>0</v>
      </c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38"/>
      <c r="AE1536" s="38"/>
      <c r="AR1536" s="240" t="s">
        <v>310</v>
      </c>
      <c r="AT1536" s="240" t="s">
        <v>213</v>
      </c>
      <c r="AU1536" s="240" t="s">
        <v>84</v>
      </c>
      <c r="AY1536" s="17" t="s">
        <v>211</v>
      </c>
      <c r="BE1536" s="241">
        <f>IF(N1536="základní",J1536,0)</f>
        <v>0</v>
      </c>
      <c r="BF1536" s="241">
        <f>IF(N1536="snížená",J1536,0)</f>
        <v>0</v>
      </c>
      <c r="BG1536" s="241">
        <f>IF(N1536="zákl. přenesená",J1536,0)</f>
        <v>0</v>
      </c>
      <c r="BH1536" s="241">
        <f>IF(N1536="sníž. přenesená",J1536,0)</f>
        <v>0</v>
      </c>
      <c r="BI1536" s="241">
        <f>IF(N1536="nulová",J1536,0)</f>
        <v>0</v>
      </c>
      <c r="BJ1536" s="17" t="s">
        <v>82</v>
      </c>
      <c r="BK1536" s="241">
        <f>ROUND(I1536*H1536,2)</f>
        <v>0</v>
      </c>
      <c r="BL1536" s="17" t="s">
        <v>310</v>
      </c>
      <c r="BM1536" s="240" t="s">
        <v>1492</v>
      </c>
    </row>
    <row r="1537" spans="1:65" s="2" customFormat="1" ht="33" customHeight="1">
      <c r="A1537" s="38"/>
      <c r="B1537" s="39"/>
      <c r="C1537" s="228" t="s">
        <v>1493</v>
      </c>
      <c r="D1537" s="228" t="s">
        <v>213</v>
      </c>
      <c r="E1537" s="229" t="s">
        <v>1494</v>
      </c>
      <c r="F1537" s="230" t="s">
        <v>676</v>
      </c>
      <c r="G1537" s="231" t="s">
        <v>677</v>
      </c>
      <c r="H1537" s="232">
        <v>10</v>
      </c>
      <c r="I1537" s="233"/>
      <c r="J1537" s="234">
        <f>ROUND(I1537*H1537,2)</f>
        <v>0</v>
      </c>
      <c r="K1537" s="235"/>
      <c r="L1537" s="44"/>
      <c r="M1537" s="236" t="s">
        <v>1</v>
      </c>
      <c r="N1537" s="237" t="s">
        <v>39</v>
      </c>
      <c r="O1537" s="91"/>
      <c r="P1537" s="238">
        <f>O1537*H1537</f>
        <v>0</v>
      </c>
      <c r="Q1537" s="238">
        <v>0</v>
      </c>
      <c r="R1537" s="238">
        <f>Q1537*H1537</f>
        <v>0</v>
      </c>
      <c r="S1537" s="238">
        <v>0</v>
      </c>
      <c r="T1537" s="239">
        <f>S1537*H1537</f>
        <v>0</v>
      </c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  <c r="AE1537" s="38"/>
      <c r="AR1537" s="240" t="s">
        <v>310</v>
      </c>
      <c r="AT1537" s="240" t="s">
        <v>213</v>
      </c>
      <c r="AU1537" s="240" t="s">
        <v>84</v>
      </c>
      <c r="AY1537" s="17" t="s">
        <v>211</v>
      </c>
      <c r="BE1537" s="241">
        <f>IF(N1537="základní",J1537,0)</f>
        <v>0</v>
      </c>
      <c r="BF1537" s="241">
        <f>IF(N1537="snížená",J1537,0)</f>
        <v>0</v>
      </c>
      <c r="BG1537" s="241">
        <f>IF(N1537="zákl. přenesená",J1537,0)</f>
        <v>0</v>
      </c>
      <c r="BH1537" s="241">
        <f>IF(N1537="sníž. přenesená",J1537,0)</f>
        <v>0</v>
      </c>
      <c r="BI1537" s="241">
        <f>IF(N1537="nulová",J1537,0)</f>
        <v>0</v>
      </c>
      <c r="BJ1537" s="17" t="s">
        <v>82</v>
      </c>
      <c r="BK1537" s="241">
        <f>ROUND(I1537*H1537,2)</f>
        <v>0</v>
      </c>
      <c r="BL1537" s="17" t="s">
        <v>310</v>
      </c>
      <c r="BM1537" s="240" t="s">
        <v>1495</v>
      </c>
    </row>
    <row r="1538" spans="1:65" s="2" customFormat="1" ht="24.15" customHeight="1">
      <c r="A1538" s="38"/>
      <c r="B1538" s="39"/>
      <c r="C1538" s="228" t="s">
        <v>1496</v>
      </c>
      <c r="D1538" s="228" t="s">
        <v>213</v>
      </c>
      <c r="E1538" s="229" t="s">
        <v>1497</v>
      </c>
      <c r="F1538" s="230" t="s">
        <v>1498</v>
      </c>
      <c r="G1538" s="231" t="s">
        <v>875</v>
      </c>
      <c r="H1538" s="232">
        <v>1</v>
      </c>
      <c r="I1538" s="233"/>
      <c r="J1538" s="234">
        <f>ROUND(I1538*H1538,2)</f>
        <v>0</v>
      </c>
      <c r="K1538" s="235"/>
      <c r="L1538" s="44"/>
      <c r="M1538" s="292" t="s">
        <v>1</v>
      </c>
      <c r="N1538" s="293" t="s">
        <v>39</v>
      </c>
      <c r="O1538" s="294"/>
      <c r="P1538" s="295">
        <f>O1538*H1538</f>
        <v>0</v>
      </c>
      <c r="Q1538" s="295">
        <v>0</v>
      </c>
      <c r="R1538" s="295">
        <f>Q1538*H1538</f>
        <v>0</v>
      </c>
      <c r="S1538" s="295">
        <v>0</v>
      </c>
      <c r="T1538" s="296">
        <f>S1538*H1538</f>
        <v>0</v>
      </c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  <c r="AE1538" s="38"/>
      <c r="AR1538" s="240" t="s">
        <v>310</v>
      </c>
      <c r="AT1538" s="240" t="s">
        <v>213</v>
      </c>
      <c r="AU1538" s="240" t="s">
        <v>84</v>
      </c>
      <c r="AY1538" s="17" t="s">
        <v>211</v>
      </c>
      <c r="BE1538" s="241">
        <f>IF(N1538="základní",J1538,0)</f>
        <v>0</v>
      </c>
      <c r="BF1538" s="241">
        <f>IF(N1538="snížená",J1538,0)</f>
        <v>0</v>
      </c>
      <c r="BG1538" s="241">
        <f>IF(N1538="zákl. přenesená",J1538,0)</f>
        <v>0</v>
      </c>
      <c r="BH1538" s="241">
        <f>IF(N1538="sníž. přenesená",J1538,0)</f>
        <v>0</v>
      </c>
      <c r="BI1538" s="241">
        <f>IF(N1538="nulová",J1538,0)</f>
        <v>0</v>
      </c>
      <c r="BJ1538" s="17" t="s">
        <v>82</v>
      </c>
      <c r="BK1538" s="241">
        <f>ROUND(I1538*H1538,2)</f>
        <v>0</v>
      </c>
      <c r="BL1538" s="17" t="s">
        <v>310</v>
      </c>
      <c r="BM1538" s="240" t="s">
        <v>1499</v>
      </c>
    </row>
    <row r="1539" spans="1:31" s="2" customFormat="1" ht="6.95" customHeight="1">
      <c r="A1539" s="38"/>
      <c r="B1539" s="66"/>
      <c r="C1539" s="67"/>
      <c r="D1539" s="67"/>
      <c r="E1539" s="67"/>
      <c r="F1539" s="67"/>
      <c r="G1539" s="67"/>
      <c r="H1539" s="67"/>
      <c r="I1539" s="67"/>
      <c r="J1539" s="67"/>
      <c r="K1539" s="67"/>
      <c r="L1539" s="44"/>
      <c r="M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  <c r="AA1539" s="38"/>
      <c r="AB1539" s="38"/>
      <c r="AC1539" s="38"/>
      <c r="AD1539" s="38"/>
      <c r="AE1539" s="38"/>
    </row>
  </sheetData>
  <sheetProtection password="CC35" sheet="1" objects="1" scenarios="1" formatColumns="0" formatRows="0" autoFilter="0"/>
  <autoFilter ref="C140:K1538"/>
  <mergeCells count="9">
    <mergeCell ref="E7:H7"/>
    <mergeCell ref="E9:H9"/>
    <mergeCell ref="E18:H18"/>
    <mergeCell ref="E27:H27"/>
    <mergeCell ref="E85:H85"/>
    <mergeCell ref="E87:H87"/>
    <mergeCell ref="E131:H131"/>
    <mergeCell ref="E133:H133"/>
    <mergeCell ref="L2:V2"/>
  </mergeCells>
  <hyperlinks>
    <hyperlink ref="F145" r:id="rId1" display="https://podminky.urs.cz/item/CS_URS_2023_02/139711111"/>
    <hyperlink ref="F151" r:id="rId2" display="https://podminky.urs.cz/item/CS_URS_2023_02/162211311"/>
    <hyperlink ref="F153" r:id="rId3" display="https://podminky.urs.cz/item/CS_URS_2023_02/162211319"/>
    <hyperlink ref="F156" r:id="rId4" display="https://podminky.urs.cz/item/CS_URS_2023_02/162751117"/>
    <hyperlink ref="F158" r:id="rId5" display="https://podminky.urs.cz/item/CS_URS_2023_02/171251201"/>
    <hyperlink ref="F160" r:id="rId6" display="https://podminky.urs.cz/item/CS_URS_2023_02/171201221"/>
    <hyperlink ref="F537" r:id="rId7" display="https://podminky.urs.cz/item/CS_URS_2023_02/969031111"/>
    <hyperlink ref="F542" r:id="rId8" display="https://podminky.urs.cz/item/CS_URS_2023_02/969041112"/>
    <hyperlink ref="F640" r:id="rId9" display="https://podminky.urs.cz/item/CS_URS_2023_02/997013861"/>
    <hyperlink ref="F644" r:id="rId10" display="https://podminky.urs.cz/item/CS_URS_2023_02/997013863"/>
    <hyperlink ref="F648" r:id="rId11" display="https://podminky.urs.cz/item/CS_URS_2023_02/997013867"/>
    <hyperlink ref="F661" r:id="rId12" display="https://podminky.urs.cz/item/CS_URS_2023_02/997013645"/>
    <hyperlink ref="F923" r:id="rId13" display="https://podminky.urs.cz/item/CS_URS_2023_02/725829131"/>
    <hyperlink ref="F1174" r:id="rId14" display="https://podminky.urs.cz/item/CS_URS_2023_02/771574636"/>
    <hyperlink ref="F1281" r:id="rId15" display="https://podminky.urs.cz/item/CS_URS_2023_02/781492311"/>
    <hyperlink ref="F1295" r:id="rId16" display="https://podminky.urs.cz/item/CS_URS_2023_02/78149245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7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162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164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2347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18</v>
      </c>
      <c r="E11" s="38"/>
      <c r="F11" s="142" t="s">
        <v>1</v>
      </c>
      <c r="G11" s="38"/>
      <c r="H11" s="38"/>
      <c r="I11" s="151" t="s">
        <v>19</v>
      </c>
      <c r="J11" s="142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20</v>
      </c>
      <c r="E12" s="38"/>
      <c r="F12" s="142" t="s">
        <v>21</v>
      </c>
      <c r="G12" s="38"/>
      <c r="H12" s="38"/>
      <c r="I12" s="151" t="s">
        <v>22</v>
      </c>
      <c r="J12" s="154" t="str">
        <f>'Rekapitulace stavby'!AN8</f>
        <v>6. 12. 2023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24</v>
      </c>
      <c r="E14" s="38"/>
      <c r="F14" s="38"/>
      <c r="G14" s="38"/>
      <c r="H14" s="38"/>
      <c r="I14" s="151" t="s">
        <v>25</v>
      </c>
      <c r="J14" s="142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2" t="str">
        <f>IF('Rekapitulace stavby'!E11="","",'Rekapitulace stavby'!E11)</f>
        <v xml:space="preserve"> </v>
      </c>
      <c r="F15" s="38"/>
      <c r="G15" s="38"/>
      <c r="H15" s="38"/>
      <c r="I15" s="151" t="s">
        <v>27</v>
      </c>
      <c r="J15" s="142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28</v>
      </c>
      <c r="E17" s="38"/>
      <c r="F17" s="38"/>
      <c r="G17" s="38"/>
      <c r="H17" s="38"/>
      <c r="I17" s="15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2"/>
      <c r="G18" s="142"/>
      <c r="H18" s="142"/>
      <c r="I18" s="15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30</v>
      </c>
      <c r="E20" s="38"/>
      <c r="F20" s="38"/>
      <c r="G20" s="38"/>
      <c r="H20" s="38"/>
      <c r="I20" s="151" t="s">
        <v>25</v>
      </c>
      <c r="J20" s="142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2" t="str">
        <f>IF('Rekapitulace stavby'!E17="","",'Rekapitulace stavby'!E17)</f>
        <v xml:space="preserve"> </v>
      </c>
      <c r="F21" s="38"/>
      <c r="G21" s="38"/>
      <c r="H21" s="38"/>
      <c r="I21" s="151" t="s">
        <v>27</v>
      </c>
      <c r="J21" s="142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32</v>
      </c>
      <c r="E23" s="38"/>
      <c r="F23" s="38"/>
      <c r="G23" s="38"/>
      <c r="H23" s="38"/>
      <c r="I23" s="151" t="s">
        <v>25</v>
      </c>
      <c r="J23" s="142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2" t="str">
        <f>IF('Rekapitulace stavby'!E20="","",'Rekapitulace stavby'!E20)</f>
        <v xml:space="preserve"> </v>
      </c>
      <c r="F24" s="38"/>
      <c r="G24" s="38"/>
      <c r="H24" s="38"/>
      <c r="I24" s="151" t="s">
        <v>27</v>
      </c>
      <c r="J24" s="142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34</v>
      </c>
      <c r="E30" s="38"/>
      <c r="F30" s="38"/>
      <c r="G30" s="38"/>
      <c r="H30" s="38"/>
      <c r="I30" s="38"/>
      <c r="J30" s="16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36</v>
      </c>
      <c r="G32" s="38"/>
      <c r="H32" s="38"/>
      <c r="I32" s="162" t="s">
        <v>35</v>
      </c>
      <c r="J32" s="16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38</v>
      </c>
      <c r="E33" s="151" t="s">
        <v>39</v>
      </c>
      <c r="F33" s="164">
        <f>ROUND((SUM(BE121:BE137)),2)</f>
        <v>0</v>
      </c>
      <c r="G33" s="38"/>
      <c r="H33" s="38"/>
      <c r="I33" s="165">
        <v>0.21</v>
      </c>
      <c r="J33" s="164">
        <f>ROUND(((SUM(BE121:BE137))*I33),2)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40</v>
      </c>
      <c r="F34" s="164">
        <f>ROUND((SUM(BF121:BF137)),2)</f>
        <v>0</v>
      </c>
      <c r="G34" s="38"/>
      <c r="H34" s="38"/>
      <c r="I34" s="165">
        <v>0.12</v>
      </c>
      <c r="J34" s="164">
        <f>ROUND(((SUM(BF121:BF137))*I34),2)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41</v>
      </c>
      <c r="F35" s="164">
        <f>ROUND((SUM(BG121:BG137)),2)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42</v>
      </c>
      <c r="F36" s="164">
        <f>ROUND((SUM(BH121:BH137)),2)</f>
        <v>0</v>
      </c>
      <c r="G36" s="38"/>
      <c r="H36" s="38"/>
      <c r="I36" s="165">
        <v>0.12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43</v>
      </c>
      <c r="F37" s="164">
        <f>ROUND((SUM(BI121:BI137)),2)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44</v>
      </c>
      <c r="E39" s="168"/>
      <c r="F39" s="168"/>
      <c r="G39" s="169" t="s">
        <v>45</v>
      </c>
      <c r="H39" s="170" t="s">
        <v>46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164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2300104 - VRN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Ivanovice na Hané, ul. Tyršova  218/4</v>
      </c>
      <c r="G89" s="40"/>
      <c r="H89" s="40"/>
      <c r="I89" s="32" t="s">
        <v>22</v>
      </c>
      <c r="J89" s="79" t="str">
        <f>IF(J12="","",J12)</f>
        <v>6. 12. 2023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167</v>
      </c>
      <c r="D94" s="186"/>
      <c r="E94" s="186"/>
      <c r="F94" s="186"/>
      <c r="G94" s="186"/>
      <c r="H94" s="186"/>
      <c r="I94" s="186"/>
      <c r="J94" s="187" t="s">
        <v>168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169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170</v>
      </c>
    </row>
    <row r="97" spans="1:31" s="9" customFormat="1" ht="24.95" customHeight="1">
      <c r="A97" s="9"/>
      <c r="B97" s="189"/>
      <c r="C97" s="190"/>
      <c r="D97" s="191" t="s">
        <v>2348</v>
      </c>
      <c r="E97" s="192"/>
      <c r="F97" s="192"/>
      <c r="G97" s="192"/>
      <c r="H97" s="192"/>
      <c r="I97" s="192"/>
      <c r="J97" s="193">
        <f>J122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3"/>
      <c r="D98" s="196" t="s">
        <v>2349</v>
      </c>
      <c r="E98" s="197"/>
      <c r="F98" s="197"/>
      <c r="G98" s="197"/>
      <c r="H98" s="197"/>
      <c r="I98" s="197"/>
      <c r="J98" s="198">
        <f>J123</f>
        <v>0</v>
      </c>
      <c r="K98" s="133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3"/>
      <c r="D99" s="196" t="s">
        <v>2350</v>
      </c>
      <c r="E99" s="197"/>
      <c r="F99" s="197"/>
      <c r="G99" s="197"/>
      <c r="H99" s="197"/>
      <c r="I99" s="197"/>
      <c r="J99" s="198">
        <f>J125</f>
        <v>0</v>
      </c>
      <c r="K99" s="133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3"/>
      <c r="D100" s="196" t="s">
        <v>2351</v>
      </c>
      <c r="E100" s="197"/>
      <c r="F100" s="197"/>
      <c r="G100" s="197"/>
      <c r="H100" s="197"/>
      <c r="I100" s="197"/>
      <c r="J100" s="198">
        <f>J133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2352</v>
      </c>
      <c r="E101" s="197"/>
      <c r="F101" s="197"/>
      <c r="G101" s="197"/>
      <c r="H101" s="197"/>
      <c r="I101" s="197"/>
      <c r="J101" s="198">
        <f>J135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196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6.25" customHeight="1">
      <c r="A111" s="38"/>
      <c r="B111" s="39"/>
      <c r="C111" s="40"/>
      <c r="D111" s="40"/>
      <c r="E111" s="184" t="str">
        <f>E7</f>
        <v>Rekonstrukce silno a slaboproudé instalace, WC pro imobilní - ZŠ Ivanovice na Hané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164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2300104 - VRN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Ivanovice na Hané, ul. Tyršova  218/4</v>
      </c>
      <c r="G115" s="40"/>
      <c r="H115" s="40"/>
      <c r="I115" s="32" t="s">
        <v>22</v>
      </c>
      <c r="J115" s="79" t="str">
        <f>IF(J12="","",J12)</f>
        <v>6. 12. 2023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30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32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00"/>
      <c r="B120" s="201"/>
      <c r="C120" s="202" t="s">
        <v>197</v>
      </c>
      <c r="D120" s="203" t="s">
        <v>59</v>
      </c>
      <c r="E120" s="203" t="s">
        <v>55</v>
      </c>
      <c r="F120" s="203" t="s">
        <v>56</v>
      </c>
      <c r="G120" s="203" t="s">
        <v>198</v>
      </c>
      <c r="H120" s="203" t="s">
        <v>199</v>
      </c>
      <c r="I120" s="203" t="s">
        <v>200</v>
      </c>
      <c r="J120" s="204" t="s">
        <v>168</v>
      </c>
      <c r="K120" s="205" t="s">
        <v>201</v>
      </c>
      <c r="L120" s="206"/>
      <c r="M120" s="100" t="s">
        <v>1</v>
      </c>
      <c r="N120" s="101" t="s">
        <v>38</v>
      </c>
      <c r="O120" s="101" t="s">
        <v>202</v>
      </c>
      <c r="P120" s="101" t="s">
        <v>203</v>
      </c>
      <c r="Q120" s="101" t="s">
        <v>204</v>
      </c>
      <c r="R120" s="101" t="s">
        <v>205</v>
      </c>
      <c r="S120" s="101" t="s">
        <v>206</v>
      </c>
      <c r="T120" s="102" t="s">
        <v>207</v>
      </c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</row>
    <row r="121" spans="1:63" s="2" customFormat="1" ht="22.8" customHeight="1">
      <c r="A121" s="38"/>
      <c r="B121" s="39"/>
      <c r="C121" s="107" t="s">
        <v>208</v>
      </c>
      <c r="D121" s="40"/>
      <c r="E121" s="40"/>
      <c r="F121" s="40"/>
      <c r="G121" s="40"/>
      <c r="H121" s="40"/>
      <c r="I121" s="40"/>
      <c r="J121" s="207">
        <f>BK121</f>
        <v>0</v>
      </c>
      <c r="K121" s="40"/>
      <c r="L121" s="44"/>
      <c r="M121" s="103"/>
      <c r="N121" s="208"/>
      <c r="O121" s="104"/>
      <c r="P121" s="209">
        <f>P122</f>
        <v>0</v>
      </c>
      <c r="Q121" s="104"/>
      <c r="R121" s="209">
        <f>R122</f>
        <v>0</v>
      </c>
      <c r="S121" s="104"/>
      <c r="T121" s="210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73</v>
      </c>
      <c r="AU121" s="17" t="s">
        <v>170</v>
      </c>
      <c r="BK121" s="211">
        <f>BK122</f>
        <v>0</v>
      </c>
    </row>
    <row r="122" spans="1:63" s="12" customFormat="1" ht="25.9" customHeight="1">
      <c r="A122" s="12"/>
      <c r="B122" s="212"/>
      <c r="C122" s="213"/>
      <c r="D122" s="214" t="s">
        <v>73</v>
      </c>
      <c r="E122" s="215" t="s">
        <v>161</v>
      </c>
      <c r="F122" s="215" t="s">
        <v>2353</v>
      </c>
      <c r="G122" s="213"/>
      <c r="H122" s="213"/>
      <c r="I122" s="216"/>
      <c r="J122" s="217">
        <f>BK122</f>
        <v>0</v>
      </c>
      <c r="K122" s="213"/>
      <c r="L122" s="218"/>
      <c r="M122" s="219"/>
      <c r="N122" s="220"/>
      <c r="O122" s="220"/>
      <c r="P122" s="221">
        <f>P123+P125+P133+P135</f>
        <v>0</v>
      </c>
      <c r="Q122" s="220"/>
      <c r="R122" s="221">
        <f>R123+R125+R133+R135</f>
        <v>0</v>
      </c>
      <c r="S122" s="220"/>
      <c r="T122" s="222">
        <f>T123+T125+T133+T135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3" t="s">
        <v>239</v>
      </c>
      <c r="AT122" s="224" t="s">
        <v>73</v>
      </c>
      <c r="AU122" s="224" t="s">
        <v>74</v>
      </c>
      <c r="AY122" s="223" t="s">
        <v>211</v>
      </c>
      <c r="BK122" s="225">
        <f>BK123+BK125+BK133+BK135</f>
        <v>0</v>
      </c>
    </row>
    <row r="123" spans="1:63" s="12" customFormat="1" ht="22.8" customHeight="1">
      <c r="A123" s="12"/>
      <c r="B123" s="212"/>
      <c r="C123" s="213"/>
      <c r="D123" s="214" t="s">
        <v>73</v>
      </c>
      <c r="E123" s="226" t="s">
        <v>2354</v>
      </c>
      <c r="F123" s="226" t="s">
        <v>2355</v>
      </c>
      <c r="G123" s="213"/>
      <c r="H123" s="213"/>
      <c r="I123" s="216"/>
      <c r="J123" s="22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239</v>
      </c>
      <c r="AT123" s="224" t="s">
        <v>73</v>
      </c>
      <c r="AU123" s="224" t="s">
        <v>82</v>
      </c>
      <c r="AY123" s="223" t="s">
        <v>211</v>
      </c>
      <c r="BK123" s="225">
        <f>BK124</f>
        <v>0</v>
      </c>
    </row>
    <row r="124" spans="1:65" s="2" customFormat="1" ht="21.75" customHeight="1">
      <c r="A124" s="38"/>
      <c r="B124" s="39"/>
      <c r="C124" s="228" t="s">
        <v>82</v>
      </c>
      <c r="D124" s="228" t="s">
        <v>213</v>
      </c>
      <c r="E124" s="229" t="s">
        <v>2356</v>
      </c>
      <c r="F124" s="230" t="s">
        <v>2357</v>
      </c>
      <c r="G124" s="231" t="s">
        <v>875</v>
      </c>
      <c r="H124" s="232">
        <v>1</v>
      </c>
      <c r="I124" s="233"/>
      <c r="J124" s="234">
        <f>ROUND(I124*H124,2)</f>
        <v>0</v>
      </c>
      <c r="K124" s="235"/>
      <c r="L124" s="44"/>
      <c r="M124" s="236" t="s">
        <v>1</v>
      </c>
      <c r="N124" s="237" t="s">
        <v>39</v>
      </c>
      <c r="O124" s="91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0" t="s">
        <v>2358</v>
      </c>
      <c r="AT124" s="240" t="s">
        <v>213</v>
      </c>
      <c r="AU124" s="240" t="s">
        <v>84</v>
      </c>
      <c r="AY124" s="17" t="s">
        <v>211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7" t="s">
        <v>82</v>
      </c>
      <c r="BK124" s="241">
        <f>ROUND(I124*H124,2)</f>
        <v>0</v>
      </c>
      <c r="BL124" s="17" t="s">
        <v>2358</v>
      </c>
      <c r="BM124" s="240" t="s">
        <v>2359</v>
      </c>
    </row>
    <row r="125" spans="1:63" s="12" customFormat="1" ht="22.8" customHeight="1">
      <c r="A125" s="12"/>
      <c r="B125" s="212"/>
      <c r="C125" s="213"/>
      <c r="D125" s="214" t="s">
        <v>73</v>
      </c>
      <c r="E125" s="226" t="s">
        <v>2360</v>
      </c>
      <c r="F125" s="226" t="s">
        <v>2361</v>
      </c>
      <c r="G125" s="213"/>
      <c r="H125" s="213"/>
      <c r="I125" s="216"/>
      <c r="J125" s="227">
        <f>BK125</f>
        <v>0</v>
      </c>
      <c r="K125" s="213"/>
      <c r="L125" s="218"/>
      <c r="M125" s="219"/>
      <c r="N125" s="220"/>
      <c r="O125" s="220"/>
      <c r="P125" s="221">
        <f>SUM(P126:P132)</f>
        <v>0</v>
      </c>
      <c r="Q125" s="220"/>
      <c r="R125" s="221">
        <f>SUM(R126:R132)</f>
        <v>0</v>
      </c>
      <c r="S125" s="220"/>
      <c r="T125" s="222">
        <f>SUM(T126:T132)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239</v>
      </c>
      <c r="AT125" s="224" t="s">
        <v>73</v>
      </c>
      <c r="AU125" s="224" t="s">
        <v>82</v>
      </c>
      <c r="AY125" s="223" t="s">
        <v>211</v>
      </c>
      <c r="BK125" s="225">
        <f>SUM(BK126:BK132)</f>
        <v>0</v>
      </c>
    </row>
    <row r="126" spans="1:65" s="2" customFormat="1" ht="16.5" customHeight="1">
      <c r="A126" s="38"/>
      <c r="B126" s="39"/>
      <c r="C126" s="228" t="s">
        <v>84</v>
      </c>
      <c r="D126" s="228" t="s">
        <v>213</v>
      </c>
      <c r="E126" s="229" t="s">
        <v>2362</v>
      </c>
      <c r="F126" s="230" t="s">
        <v>2361</v>
      </c>
      <c r="G126" s="231" t="s">
        <v>875</v>
      </c>
      <c r="H126" s="232">
        <v>1</v>
      </c>
      <c r="I126" s="233"/>
      <c r="J126" s="234">
        <f>ROUND(I126*H126,2)</f>
        <v>0</v>
      </c>
      <c r="K126" s="235"/>
      <c r="L126" s="44"/>
      <c r="M126" s="236" t="s">
        <v>1</v>
      </c>
      <c r="N126" s="237" t="s">
        <v>39</v>
      </c>
      <c r="O126" s="91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0" t="s">
        <v>2358</v>
      </c>
      <c r="AT126" s="240" t="s">
        <v>213</v>
      </c>
      <c r="AU126" s="240" t="s">
        <v>84</v>
      </c>
      <c r="AY126" s="17" t="s">
        <v>211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7" t="s">
        <v>82</v>
      </c>
      <c r="BK126" s="241">
        <f>ROUND(I126*H126,2)</f>
        <v>0</v>
      </c>
      <c r="BL126" s="17" t="s">
        <v>2358</v>
      </c>
      <c r="BM126" s="240" t="s">
        <v>2363</v>
      </c>
    </row>
    <row r="127" spans="1:65" s="2" customFormat="1" ht="24.15" customHeight="1">
      <c r="A127" s="38"/>
      <c r="B127" s="39"/>
      <c r="C127" s="228" t="s">
        <v>217</v>
      </c>
      <c r="D127" s="228" t="s">
        <v>213</v>
      </c>
      <c r="E127" s="229" t="s">
        <v>2364</v>
      </c>
      <c r="F127" s="230" t="s">
        <v>2365</v>
      </c>
      <c r="G127" s="231" t="s">
        <v>875</v>
      </c>
      <c r="H127" s="232">
        <v>1</v>
      </c>
      <c r="I127" s="233"/>
      <c r="J127" s="234">
        <f>ROUND(I127*H127,2)</f>
        <v>0</v>
      </c>
      <c r="K127" s="235"/>
      <c r="L127" s="44"/>
      <c r="M127" s="236" t="s">
        <v>1</v>
      </c>
      <c r="N127" s="237" t="s">
        <v>39</v>
      </c>
      <c r="O127" s="91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0" t="s">
        <v>2358</v>
      </c>
      <c r="AT127" s="240" t="s">
        <v>213</v>
      </c>
      <c r="AU127" s="240" t="s">
        <v>84</v>
      </c>
      <c r="AY127" s="17" t="s">
        <v>211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7" t="s">
        <v>82</v>
      </c>
      <c r="BK127" s="241">
        <f>ROUND(I127*H127,2)</f>
        <v>0</v>
      </c>
      <c r="BL127" s="17" t="s">
        <v>2358</v>
      </c>
      <c r="BM127" s="240" t="s">
        <v>2366</v>
      </c>
    </row>
    <row r="128" spans="1:65" s="2" customFormat="1" ht="16.5" customHeight="1">
      <c r="A128" s="38"/>
      <c r="B128" s="39"/>
      <c r="C128" s="228" t="s">
        <v>239</v>
      </c>
      <c r="D128" s="228" t="s">
        <v>213</v>
      </c>
      <c r="E128" s="229" t="s">
        <v>2367</v>
      </c>
      <c r="F128" s="230" t="s">
        <v>2368</v>
      </c>
      <c r="G128" s="231" t="s">
        <v>875</v>
      </c>
      <c r="H128" s="232">
        <v>1</v>
      </c>
      <c r="I128" s="233"/>
      <c r="J128" s="234">
        <f>ROUND(I128*H128,2)</f>
        <v>0</v>
      </c>
      <c r="K128" s="235"/>
      <c r="L128" s="44"/>
      <c r="M128" s="236" t="s">
        <v>1</v>
      </c>
      <c r="N128" s="237" t="s">
        <v>39</v>
      </c>
      <c r="O128" s="91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0" t="s">
        <v>2358</v>
      </c>
      <c r="AT128" s="240" t="s">
        <v>213</v>
      </c>
      <c r="AU128" s="240" t="s">
        <v>84</v>
      </c>
      <c r="AY128" s="17" t="s">
        <v>211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7" t="s">
        <v>82</v>
      </c>
      <c r="BK128" s="241">
        <f>ROUND(I128*H128,2)</f>
        <v>0</v>
      </c>
      <c r="BL128" s="17" t="s">
        <v>2358</v>
      </c>
      <c r="BM128" s="240" t="s">
        <v>2369</v>
      </c>
    </row>
    <row r="129" spans="1:65" s="2" customFormat="1" ht="16.5" customHeight="1">
      <c r="A129" s="38"/>
      <c r="B129" s="39"/>
      <c r="C129" s="228" t="s">
        <v>244</v>
      </c>
      <c r="D129" s="228" t="s">
        <v>213</v>
      </c>
      <c r="E129" s="229" t="s">
        <v>2370</v>
      </c>
      <c r="F129" s="230" t="s">
        <v>2371</v>
      </c>
      <c r="G129" s="231" t="s">
        <v>875</v>
      </c>
      <c r="H129" s="232">
        <v>1</v>
      </c>
      <c r="I129" s="233"/>
      <c r="J129" s="234">
        <f>ROUND(I129*H129,2)</f>
        <v>0</v>
      </c>
      <c r="K129" s="235"/>
      <c r="L129" s="44"/>
      <c r="M129" s="236" t="s">
        <v>1</v>
      </c>
      <c r="N129" s="237" t="s">
        <v>39</v>
      </c>
      <c r="O129" s="91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0" t="s">
        <v>2358</v>
      </c>
      <c r="AT129" s="240" t="s">
        <v>213</v>
      </c>
      <c r="AU129" s="240" t="s">
        <v>84</v>
      </c>
      <c r="AY129" s="17" t="s">
        <v>211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7" t="s">
        <v>82</v>
      </c>
      <c r="BK129" s="241">
        <f>ROUND(I129*H129,2)</f>
        <v>0</v>
      </c>
      <c r="BL129" s="17" t="s">
        <v>2358</v>
      </c>
      <c r="BM129" s="240" t="s">
        <v>2372</v>
      </c>
    </row>
    <row r="130" spans="1:65" s="2" customFormat="1" ht="16.5" customHeight="1">
      <c r="A130" s="38"/>
      <c r="B130" s="39"/>
      <c r="C130" s="228" t="s">
        <v>251</v>
      </c>
      <c r="D130" s="228" t="s">
        <v>213</v>
      </c>
      <c r="E130" s="229" t="s">
        <v>2373</v>
      </c>
      <c r="F130" s="230" t="s">
        <v>2374</v>
      </c>
      <c r="G130" s="231" t="s">
        <v>875</v>
      </c>
      <c r="H130" s="232">
        <v>1</v>
      </c>
      <c r="I130" s="233"/>
      <c r="J130" s="234">
        <f>ROUND(I130*H130,2)</f>
        <v>0</v>
      </c>
      <c r="K130" s="235"/>
      <c r="L130" s="44"/>
      <c r="M130" s="236" t="s">
        <v>1</v>
      </c>
      <c r="N130" s="237" t="s">
        <v>39</v>
      </c>
      <c r="O130" s="91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0" t="s">
        <v>2358</v>
      </c>
      <c r="AT130" s="240" t="s">
        <v>213</v>
      </c>
      <c r="AU130" s="240" t="s">
        <v>84</v>
      </c>
      <c r="AY130" s="17" t="s">
        <v>211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7" t="s">
        <v>82</v>
      </c>
      <c r="BK130" s="241">
        <f>ROUND(I130*H130,2)</f>
        <v>0</v>
      </c>
      <c r="BL130" s="17" t="s">
        <v>2358</v>
      </c>
      <c r="BM130" s="240" t="s">
        <v>2375</v>
      </c>
    </row>
    <row r="131" spans="1:65" s="2" customFormat="1" ht="16.5" customHeight="1">
      <c r="A131" s="38"/>
      <c r="B131" s="39"/>
      <c r="C131" s="228" t="s">
        <v>257</v>
      </c>
      <c r="D131" s="228" t="s">
        <v>213</v>
      </c>
      <c r="E131" s="229" t="s">
        <v>2376</v>
      </c>
      <c r="F131" s="230" t="s">
        <v>2377</v>
      </c>
      <c r="G131" s="231" t="s">
        <v>875</v>
      </c>
      <c r="H131" s="232">
        <v>1</v>
      </c>
      <c r="I131" s="233"/>
      <c r="J131" s="234">
        <f>ROUND(I131*H131,2)</f>
        <v>0</v>
      </c>
      <c r="K131" s="235"/>
      <c r="L131" s="44"/>
      <c r="M131" s="236" t="s">
        <v>1</v>
      </c>
      <c r="N131" s="237" t="s">
        <v>39</v>
      </c>
      <c r="O131" s="91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0" t="s">
        <v>2358</v>
      </c>
      <c r="AT131" s="240" t="s">
        <v>213</v>
      </c>
      <c r="AU131" s="240" t="s">
        <v>84</v>
      </c>
      <c r="AY131" s="17" t="s">
        <v>211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7" t="s">
        <v>82</v>
      </c>
      <c r="BK131" s="241">
        <f>ROUND(I131*H131,2)</f>
        <v>0</v>
      </c>
      <c r="BL131" s="17" t="s">
        <v>2358</v>
      </c>
      <c r="BM131" s="240" t="s">
        <v>2378</v>
      </c>
    </row>
    <row r="132" spans="1:65" s="2" customFormat="1" ht="21.75" customHeight="1">
      <c r="A132" s="38"/>
      <c r="B132" s="39"/>
      <c r="C132" s="228" t="s">
        <v>264</v>
      </c>
      <c r="D132" s="228" t="s">
        <v>213</v>
      </c>
      <c r="E132" s="229" t="s">
        <v>2379</v>
      </c>
      <c r="F132" s="230" t="s">
        <v>2380</v>
      </c>
      <c r="G132" s="231" t="s">
        <v>875</v>
      </c>
      <c r="H132" s="232">
        <v>1</v>
      </c>
      <c r="I132" s="233"/>
      <c r="J132" s="234">
        <f>ROUND(I132*H132,2)</f>
        <v>0</v>
      </c>
      <c r="K132" s="235"/>
      <c r="L132" s="44"/>
      <c r="M132" s="236" t="s">
        <v>1</v>
      </c>
      <c r="N132" s="237" t="s">
        <v>39</v>
      </c>
      <c r="O132" s="91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0" t="s">
        <v>2358</v>
      </c>
      <c r="AT132" s="240" t="s">
        <v>213</v>
      </c>
      <c r="AU132" s="240" t="s">
        <v>84</v>
      </c>
      <c r="AY132" s="17" t="s">
        <v>211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7" t="s">
        <v>82</v>
      </c>
      <c r="BK132" s="241">
        <f>ROUND(I132*H132,2)</f>
        <v>0</v>
      </c>
      <c r="BL132" s="17" t="s">
        <v>2358</v>
      </c>
      <c r="BM132" s="240" t="s">
        <v>2381</v>
      </c>
    </row>
    <row r="133" spans="1:63" s="12" customFormat="1" ht="22.8" customHeight="1">
      <c r="A133" s="12"/>
      <c r="B133" s="212"/>
      <c r="C133" s="213"/>
      <c r="D133" s="214" t="s">
        <v>73</v>
      </c>
      <c r="E133" s="226" t="s">
        <v>2382</v>
      </c>
      <c r="F133" s="226" t="s">
        <v>2383</v>
      </c>
      <c r="G133" s="213"/>
      <c r="H133" s="213"/>
      <c r="I133" s="216"/>
      <c r="J133" s="227">
        <f>BK133</f>
        <v>0</v>
      </c>
      <c r="K133" s="213"/>
      <c r="L133" s="218"/>
      <c r="M133" s="219"/>
      <c r="N133" s="220"/>
      <c r="O133" s="220"/>
      <c r="P133" s="221">
        <f>P134</f>
        <v>0</v>
      </c>
      <c r="Q133" s="220"/>
      <c r="R133" s="221">
        <f>R134</f>
        <v>0</v>
      </c>
      <c r="S133" s="220"/>
      <c r="T133" s="222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239</v>
      </c>
      <c r="AT133" s="224" t="s">
        <v>73</v>
      </c>
      <c r="AU133" s="224" t="s">
        <v>82</v>
      </c>
      <c r="AY133" s="223" t="s">
        <v>211</v>
      </c>
      <c r="BK133" s="225">
        <f>BK134</f>
        <v>0</v>
      </c>
    </row>
    <row r="134" spans="1:65" s="2" customFormat="1" ht="16.5" customHeight="1">
      <c r="A134" s="38"/>
      <c r="B134" s="39"/>
      <c r="C134" s="228" t="s">
        <v>271</v>
      </c>
      <c r="D134" s="228" t="s">
        <v>213</v>
      </c>
      <c r="E134" s="229" t="s">
        <v>2384</v>
      </c>
      <c r="F134" s="230" t="s">
        <v>2385</v>
      </c>
      <c r="G134" s="231" t="s">
        <v>875</v>
      </c>
      <c r="H134" s="232">
        <v>1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39</v>
      </c>
      <c r="O134" s="91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2358</v>
      </c>
      <c r="AT134" s="240" t="s">
        <v>213</v>
      </c>
      <c r="AU134" s="240" t="s">
        <v>84</v>
      </c>
      <c r="AY134" s="17" t="s">
        <v>211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82</v>
      </c>
      <c r="BK134" s="241">
        <f>ROUND(I134*H134,2)</f>
        <v>0</v>
      </c>
      <c r="BL134" s="17" t="s">
        <v>2358</v>
      </c>
      <c r="BM134" s="240" t="s">
        <v>2386</v>
      </c>
    </row>
    <row r="135" spans="1:63" s="12" customFormat="1" ht="22.8" customHeight="1">
      <c r="A135" s="12"/>
      <c r="B135" s="212"/>
      <c r="C135" s="213"/>
      <c r="D135" s="214" t="s">
        <v>73</v>
      </c>
      <c r="E135" s="226" t="s">
        <v>2387</v>
      </c>
      <c r="F135" s="226" t="s">
        <v>2388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SUM(P136:P137)</f>
        <v>0</v>
      </c>
      <c r="Q135" s="220"/>
      <c r="R135" s="221">
        <f>SUM(R136:R137)</f>
        <v>0</v>
      </c>
      <c r="S135" s="220"/>
      <c r="T135" s="222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239</v>
      </c>
      <c r="AT135" s="224" t="s">
        <v>73</v>
      </c>
      <c r="AU135" s="224" t="s">
        <v>82</v>
      </c>
      <c r="AY135" s="223" t="s">
        <v>211</v>
      </c>
      <c r="BK135" s="225">
        <f>SUM(BK136:BK137)</f>
        <v>0</v>
      </c>
    </row>
    <row r="136" spans="1:65" s="2" customFormat="1" ht="16.5" customHeight="1">
      <c r="A136" s="38"/>
      <c r="B136" s="39"/>
      <c r="C136" s="228" t="s">
        <v>277</v>
      </c>
      <c r="D136" s="228" t="s">
        <v>213</v>
      </c>
      <c r="E136" s="229" t="s">
        <v>2389</v>
      </c>
      <c r="F136" s="230" t="s">
        <v>2390</v>
      </c>
      <c r="G136" s="231" t="s">
        <v>875</v>
      </c>
      <c r="H136" s="232">
        <v>1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39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2358</v>
      </c>
      <c r="AT136" s="240" t="s">
        <v>213</v>
      </c>
      <c r="AU136" s="240" t="s">
        <v>84</v>
      </c>
      <c r="AY136" s="17" t="s">
        <v>211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82</v>
      </c>
      <c r="BK136" s="241">
        <f>ROUND(I136*H136,2)</f>
        <v>0</v>
      </c>
      <c r="BL136" s="17" t="s">
        <v>2358</v>
      </c>
      <c r="BM136" s="240" t="s">
        <v>2391</v>
      </c>
    </row>
    <row r="137" spans="1:47" s="2" customFormat="1" ht="12">
      <c r="A137" s="38"/>
      <c r="B137" s="39"/>
      <c r="C137" s="40"/>
      <c r="D137" s="242" t="s">
        <v>219</v>
      </c>
      <c r="E137" s="40"/>
      <c r="F137" s="243" t="s">
        <v>2392</v>
      </c>
      <c r="G137" s="40"/>
      <c r="H137" s="40"/>
      <c r="I137" s="244"/>
      <c r="J137" s="40"/>
      <c r="K137" s="40"/>
      <c r="L137" s="44"/>
      <c r="M137" s="300"/>
      <c r="N137" s="301"/>
      <c r="O137" s="294"/>
      <c r="P137" s="294"/>
      <c r="Q137" s="294"/>
      <c r="R137" s="294"/>
      <c r="S137" s="294"/>
      <c r="T137" s="30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219</v>
      </c>
      <c r="AU137" s="17" t="s">
        <v>84</v>
      </c>
    </row>
    <row r="138" spans="1:31" s="2" customFormat="1" ht="6.95" customHeight="1">
      <c r="A138" s="38"/>
      <c r="B138" s="66"/>
      <c r="C138" s="67"/>
      <c r="D138" s="67"/>
      <c r="E138" s="67"/>
      <c r="F138" s="67"/>
      <c r="G138" s="67"/>
      <c r="H138" s="67"/>
      <c r="I138" s="67"/>
      <c r="J138" s="67"/>
      <c r="K138" s="67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password="CC35" sheet="1" objects="1" scenarios="1" formatColumns="0" formatRows="0" autoFilter="0"/>
  <autoFilter ref="C120:K13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37" r:id="rId1" display="https://podminky.urs.cz/item/CS_URS_2023_02/071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2:12" ht="12">
      <c r="B8" s="20"/>
      <c r="D8" s="151" t="s">
        <v>164</v>
      </c>
      <c r="L8" s="20"/>
    </row>
    <row r="9" spans="2:12" s="1" customFormat="1" ht="16.5" customHeight="1">
      <c r="B9" s="20"/>
      <c r="E9" s="152" t="s">
        <v>1500</v>
      </c>
      <c r="F9" s="1"/>
      <c r="G9" s="1"/>
      <c r="H9" s="1"/>
      <c r="L9" s="20"/>
    </row>
    <row r="10" spans="2:12" s="1" customFormat="1" ht="12" customHeight="1">
      <c r="B10" s="20"/>
      <c r="D10" s="151" t="s">
        <v>1501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1502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1503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1504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2" t="s">
        <v>1</v>
      </c>
      <c r="G15" s="38"/>
      <c r="H15" s="38"/>
      <c r="I15" s="151" t="s">
        <v>19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2" t="s">
        <v>21</v>
      </c>
      <c r="G16" s="38"/>
      <c r="H16" s="38"/>
      <c r="I16" s="151" t="s">
        <v>22</v>
      </c>
      <c r="J16" s="154" t="str">
        <f>'Rekapitulace stavby'!AN8</f>
        <v>6. 12. 2023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2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2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2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2"/>
      <c r="G22" s="142"/>
      <c r="H22" s="142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2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2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2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2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2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2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ROUND(J139,2)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ROUND((SUM(BE139:BE225)),2)</f>
        <v>0</v>
      </c>
      <c r="G37" s="38"/>
      <c r="H37" s="38"/>
      <c r="I37" s="165">
        <v>0.21</v>
      </c>
      <c r="J37" s="164">
        <f>ROUND(((SUM(BE139:BE225))*I37),2)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40</v>
      </c>
      <c r="F38" s="164">
        <f>ROUND((SUM(BF139:BF225)),2)</f>
        <v>0</v>
      </c>
      <c r="G38" s="38"/>
      <c r="H38" s="38"/>
      <c r="I38" s="165">
        <v>0.12</v>
      </c>
      <c r="J38" s="164">
        <f>ROUND(((SUM(BF139:BF225))*I38),2)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41</v>
      </c>
      <c r="F39" s="164">
        <f>ROUND((SUM(BG139:BG225)),2)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42</v>
      </c>
      <c r="F40" s="164">
        <f>ROUND((SUM(BH139:BH225)),2)</f>
        <v>0</v>
      </c>
      <c r="G40" s="38"/>
      <c r="H40" s="38"/>
      <c r="I40" s="165">
        <v>0.12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43</v>
      </c>
      <c r="F41" s="164">
        <f>ROUND((SUM(BI139:BI225)),2)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164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1500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1501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7" t="s">
        <v>1502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1503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2300103-011 - Stavební část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Ivanovice na Hané, ul. Tyršova  218/4</v>
      </c>
      <c r="G93" s="40"/>
      <c r="H93" s="40"/>
      <c r="I93" s="32" t="s">
        <v>22</v>
      </c>
      <c r="J93" s="79" t="str">
        <f>IF(J16="","",J16)</f>
        <v>6. 12. 2023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167</v>
      </c>
      <c r="D98" s="186"/>
      <c r="E98" s="186"/>
      <c r="F98" s="186"/>
      <c r="G98" s="186"/>
      <c r="H98" s="186"/>
      <c r="I98" s="186"/>
      <c r="J98" s="187" t="s">
        <v>168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169</v>
      </c>
      <c r="D100" s="40"/>
      <c r="E100" s="40"/>
      <c r="F100" s="40"/>
      <c r="G100" s="40"/>
      <c r="H100" s="40"/>
      <c r="I100" s="40"/>
      <c r="J100" s="110">
        <f>J139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170</v>
      </c>
    </row>
    <row r="101" spans="1:31" s="9" customFormat="1" ht="24.95" customHeight="1">
      <c r="A101" s="9"/>
      <c r="B101" s="189"/>
      <c r="C101" s="190"/>
      <c r="D101" s="191" t="s">
        <v>171</v>
      </c>
      <c r="E101" s="192"/>
      <c r="F101" s="192"/>
      <c r="G101" s="192"/>
      <c r="H101" s="192"/>
      <c r="I101" s="192"/>
      <c r="J101" s="193">
        <f>J140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174</v>
      </c>
      <c r="E102" s="197"/>
      <c r="F102" s="197"/>
      <c r="G102" s="197"/>
      <c r="H102" s="197"/>
      <c r="I102" s="197"/>
      <c r="J102" s="198">
        <f>J141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175</v>
      </c>
      <c r="E103" s="197"/>
      <c r="F103" s="197"/>
      <c r="G103" s="197"/>
      <c r="H103" s="197"/>
      <c r="I103" s="197"/>
      <c r="J103" s="198">
        <f>J143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176</v>
      </c>
      <c r="E104" s="197"/>
      <c r="F104" s="197"/>
      <c r="G104" s="197"/>
      <c r="H104" s="197"/>
      <c r="I104" s="197"/>
      <c r="J104" s="198">
        <f>J147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177</v>
      </c>
      <c r="E105" s="197"/>
      <c r="F105" s="197"/>
      <c r="G105" s="197"/>
      <c r="H105" s="197"/>
      <c r="I105" s="197"/>
      <c r="J105" s="198">
        <f>J152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9"/>
      <c r="C106" s="190"/>
      <c r="D106" s="191" t="s">
        <v>179</v>
      </c>
      <c r="E106" s="192"/>
      <c r="F106" s="192"/>
      <c r="G106" s="192"/>
      <c r="H106" s="192"/>
      <c r="I106" s="192"/>
      <c r="J106" s="193">
        <f>J157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5"/>
      <c r="C107" s="133"/>
      <c r="D107" s="196" t="s">
        <v>185</v>
      </c>
      <c r="E107" s="197"/>
      <c r="F107" s="197"/>
      <c r="G107" s="197"/>
      <c r="H107" s="197"/>
      <c r="I107" s="197"/>
      <c r="J107" s="198">
        <f>J158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1505</v>
      </c>
      <c r="E108" s="197"/>
      <c r="F108" s="197"/>
      <c r="G108" s="197"/>
      <c r="H108" s="197"/>
      <c r="I108" s="197"/>
      <c r="J108" s="198">
        <f>J163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187</v>
      </c>
      <c r="E109" s="197"/>
      <c r="F109" s="197"/>
      <c r="G109" s="197"/>
      <c r="H109" s="197"/>
      <c r="I109" s="197"/>
      <c r="J109" s="198">
        <f>J167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1506</v>
      </c>
      <c r="E110" s="197"/>
      <c r="F110" s="197"/>
      <c r="G110" s="197"/>
      <c r="H110" s="197"/>
      <c r="I110" s="197"/>
      <c r="J110" s="198">
        <f>J183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3"/>
      <c r="D111" s="196" t="s">
        <v>190</v>
      </c>
      <c r="E111" s="197"/>
      <c r="F111" s="197"/>
      <c r="G111" s="197"/>
      <c r="H111" s="197"/>
      <c r="I111" s="197"/>
      <c r="J111" s="198">
        <f>J197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3"/>
      <c r="D112" s="196" t="s">
        <v>191</v>
      </c>
      <c r="E112" s="197"/>
      <c r="F112" s="197"/>
      <c r="G112" s="197"/>
      <c r="H112" s="197"/>
      <c r="I112" s="197"/>
      <c r="J112" s="198">
        <f>J204</f>
        <v>0</v>
      </c>
      <c r="K112" s="133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3"/>
      <c r="D113" s="196" t="s">
        <v>192</v>
      </c>
      <c r="E113" s="197"/>
      <c r="F113" s="197"/>
      <c r="G113" s="197"/>
      <c r="H113" s="197"/>
      <c r="I113" s="197"/>
      <c r="J113" s="198">
        <f>J213</f>
        <v>0</v>
      </c>
      <c r="K113" s="133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89"/>
      <c r="C114" s="190"/>
      <c r="D114" s="191" t="s">
        <v>1507</v>
      </c>
      <c r="E114" s="192"/>
      <c r="F114" s="192"/>
      <c r="G114" s="192"/>
      <c r="H114" s="192"/>
      <c r="I114" s="192"/>
      <c r="J114" s="193">
        <f>J222</f>
        <v>0</v>
      </c>
      <c r="K114" s="190"/>
      <c r="L114" s="19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95"/>
      <c r="C115" s="133"/>
      <c r="D115" s="196" t="s">
        <v>1508</v>
      </c>
      <c r="E115" s="197"/>
      <c r="F115" s="197"/>
      <c r="G115" s="197"/>
      <c r="H115" s="197"/>
      <c r="I115" s="197"/>
      <c r="J115" s="198">
        <f>J223</f>
        <v>0</v>
      </c>
      <c r="K115" s="133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pans="1:31" s="2" customFormat="1" ht="6.95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196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6.25" customHeight="1">
      <c r="A125" s="38"/>
      <c r="B125" s="39"/>
      <c r="C125" s="40"/>
      <c r="D125" s="40"/>
      <c r="E125" s="184" t="str">
        <f>E7</f>
        <v>Rekonstrukce silno a slaboproudé instalace, WC pro imobilní - ZŠ Ivanovice na Hané</v>
      </c>
      <c r="F125" s="32"/>
      <c r="G125" s="32"/>
      <c r="H125" s="32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2:12" s="1" customFormat="1" ht="12" customHeight="1">
      <c r="B126" s="21"/>
      <c r="C126" s="32" t="s">
        <v>164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2:12" s="1" customFormat="1" ht="16.5" customHeight="1">
      <c r="B127" s="21"/>
      <c r="C127" s="22"/>
      <c r="D127" s="22"/>
      <c r="E127" s="184" t="s">
        <v>1500</v>
      </c>
      <c r="F127" s="22"/>
      <c r="G127" s="22"/>
      <c r="H127" s="22"/>
      <c r="I127" s="22"/>
      <c r="J127" s="22"/>
      <c r="K127" s="22"/>
      <c r="L127" s="20"/>
    </row>
    <row r="128" spans="2:12" s="1" customFormat="1" ht="12" customHeight="1">
      <c r="B128" s="21"/>
      <c r="C128" s="32" t="s">
        <v>1501</v>
      </c>
      <c r="D128" s="22"/>
      <c r="E128" s="22"/>
      <c r="F128" s="22"/>
      <c r="G128" s="22"/>
      <c r="H128" s="22"/>
      <c r="I128" s="22"/>
      <c r="J128" s="22"/>
      <c r="K128" s="22"/>
      <c r="L128" s="20"/>
    </row>
    <row r="129" spans="1:31" s="2" customFormat="1" ht="16.5" customHeight="1">
      <c r="A129" s="38"/>
      <c r="B129" s="39"/>
      <c r="C129" s="40"/>
      <c r="D129" s="40"/>
      <c r="E129" s="297" t="s">
        <v>1502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1503</v>
      </c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6.5" customHeight="1">
      <c r="A131" s="38"/>
      <c r="B131" s="39"/>
      <c r="C131" s="40"/>
      <c r="D131" s="40"/>
      <c r="E131" s="76" t="str">
        <f>E13</f>
        <v>2300103-011 - Stavební část</v>
      </c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2" customHeight="1">
      <c r="A133" s="38"/>
      <c r="B133" s="39"/>
      <c r="C133" s="32" t="s">
        <v>20</v>
      </c>
      <c r="D133" s="40"/>
      <c r="E133" s="40"/>
      <c r="F133" s="27" t="str">
        <f>F16</f>
        <v xml:space="preserve">Ivanovice na Hané, ul. Tyršova  218/4</v>
      </c>
      <c r="G133" s="40"/>
      <c r="H133" s="40"/>
      <c r="I133" s="32" t="s">
        <v>22</v>
      </c>
      <c r="J133" s="79" t="str">
        <f>IF(J16="","",J16)</f>
        <v>6. 12. 2023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6.95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24</v>
      </c>
      <c r="D135" s="40"/>
      <c r="E135" s="40"/>
      <c r="F135" s="27" t="str">
        <f>E19</f>
        <v xml:space="preserve"> </v>
      </c>
      <c r="G135" s="40"/>
      <c r="H135" s="40"/>
      <c r="I135" s="32" t="s">
        <v>30</v>
      </c>
      <c r="J135" s="36" t="str">
        <f>E25</f>
        <v xml:space="preserve"> 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5.15" customHeight="1">
      <c r="A136" s="38"/>
      <c r="B136" s="39"/>
      <c r="C136" s="32" t="s">
        <v>28</v>
      </c>
      <c r="D136" s="40"/>
      <c r="E136" s="40"/>
      <c r="F136" s="27" t="str">
        <f>IF(E22="","",E22)</f>
        <v>Vyplň údaj</v>
      </c>
      <c r="G136" s="40"/>
      <c r="H136" s="40"/>
      <c r="I136" s="32" t="s">
        <v>32</v>
      </c>
      <c r="J136" s="36" t="str">
        <f>E28</f>
        <v xml:space="preserve"> </v>
      </c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0.3" customHeight="1">
      <c r="A137" s="38"/>
      <c r="B137" s="39"/>
      <c r="C137" s="40"/>
      <c r="D137" s="40"/>
      <c r="E137" s="40"/>
      <c r="F137" s="40"/>
      <c r="G137" s="40"/>
      <c r="H137" s="40"/>
      <c r="I137" s="40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11" customFormat="1" ht="29.25" customHeight="1">
      <c r="A138" s="200"/>
      <c r="B138" s="201"/>
      <c r="C138" s="202" t="s">
        <v>197</v>
      </c>
      <c r="D138" s="203" t="s">
        <v>59</v>
      </c>
      <c r="E138" s="203" t="s">
        <v>55</v>
      </c>
      <c r="F138" s="203" t="s">
        <v>56</v>
      </c>
      <c r="G138" s="203" t="s">
        <v>198</v>
      </c>
      <c r="H138" s="203" t="s">
        <v>199</v>
      </c>
      <c r="I138" s="203" t="s">
        <v>200</v>
      </c>
      <c r="J138" s="204" t="s">
        <v>168</v>
      </c>
      <c r="K138" s="205" t="s">
        <v>201</v>
      </c>
      <c r="L138" s="206"/>
      <c r="M138" s="100" t="s">
        <v>1</v>
      </c>
      <c r="N138" s="101" t="s">
        <v>38</v>
      </c>
      <c r="O138" s="101" t="s">
        <v>202</v>
      </c>
      <c r="P138" s="101" t="s">
        <v>203</v>
      </c>
      <c r="Q138" s="101" t="s">
        <v>204</v>
      </c>
      <c r="R138" s="101" t="s">
        <v>205</v>
      </c>
      <c r="S138" s="101" t="s">
        <v>206</v>
      </c>
      <c r="T138" s="102" t="s">
        <v>207</v>
      </c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</row>
    <row r="139" spans="1:63" s="2" customFormat="1" ht="22.8" customHeight="1">
      <c r="A139" s="38"/>
      <c r="B139" s="39"/>
      <c r="C139" s="107" t="s">
        <v>208</v>
      </c>
      <c r="D139" s="40"/>
      <c r="E139" s="40"/>
      <c r="F139" s="40"/>
      <c r="G139" s="40"/>
      <c r="H139" s="40"/>
      <c r="I139" s="40"/>
      <c r="J139" s="207">
        <f>BK139</f>
        <v>0</v>
      </c>
      <c r="K139" s="40"/>
      <c r="L139" s="44"/>
      <c r="M139" s="103"/>
      <c r="N139" s="208"/>
      <c r="O139" s="104"/>
      <c r="P139" s="209">
        <f>P140+P157+P222</f>
        <v>0</v>
      </c>
      <c r="Q139" s="104"/>
      <c r="R139" s="209">
        <f>R140+R157+R222</f>
        <v>1.91091506</v>
      </c>
      <c r="S139" s="104"/>
      <c r="T139" s="210">
        <f>T140+T157+T222</f>
        <v>0.40475000000000005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73</v>
      </c>
      <c r="AU139" s="17" t="s">
        <v>170</v>
      </c>
      <c r="BK139" s="211">
        <f>BK140+BK157+BK222</f>
        <v>0</v>
      </c>
    </row>
    <row r="140" spans="1:63" s="12" customFormat="1" ht="25.9" customHeight="1">
      <c r="A140" s="12"/>
      <c r="B140" s="212"/>
      <c r="C140" s="213"/>
      <c r="D140" s="214" t="s">
        <v>73</v>
      </c>
      <c r="E140" s="215" t="s">
        <v>209</v>
      </c>
      <c r="F140" s="215" t="s">
        <v>210</v>
      </c>
      <c r="G140" s="213"/>
      <c r="H140" s="213"/>
      <c r="I140" s="216"/>
      <c r="J140" s="217">
        <f>BK140</f>
        <v>0</v>
      </c>
      <c r="K140" s="213"/>
      <c r="L140" s="218"/>
      <c r="M140" s="219"/>
      <c r="N140" s="220"/>
      <c r="O140" s="220"/>
      <c r="P140" s="221">
        <f>P141+P143+P147+P152</f>
        <v>0</v>
      </c>
      <c r="Q140" s="220"/>
      <c r="R140" s="221">
        <f>R141+R143+R147+R152</f>
        <v>0.21448</v>
      </c>
      <c r="S140" s="220"/>
      <c r="T140" s="222">
        <f>T141+T143+T147+T152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82</v>
      </c>
      <c r="AT140" s="224" t="s">
        <v>73</v>
      </c>
      <c r="AU140" s="224" t="s">
        <v>74</v>
      </c>
      <c r="AY140" s="223" t="s">
        <v>211</v>
      </c>
      <c r="BK140" s="225">
        <f>BK141+BK143+BK147+BK152</f>
        <v>0</v>
      </c>
    </row>
    <row r="141" spans="1:63" s="12" customFormat="1" ht="22.8" customHeight="1">
      <c r="A141" s="12"/>
      <c r="B141" s="212"/>
      <c r="C141" s="213"/>
      <c r="D141" s="214" t="s">
        <v>73</v>
      </c>
      <c r="E141" s="226" t="s">
        <v>94</v>
      </c>
      <c r="F141" s="226" t="s">
        <v>270</v>
      </c>
      <c r="G141" s="213"/>
      <c r="H141" s="213"/>
      <c r="I141" s="216"/>
      <c r="J141" s="227">
        <f>BK141</f>
        <v>0</v>
      </c>
      <c r="K141" s="213"/>
      <c r="L141" s="218"/>
      <c r="M141" s="219"/>
      <c r="N141" s="220"/>
      <c r="O141" s="220"/>
      <c r="P141" s="221">
        <f>P142</f>
        <v>0</v>
      </c>
      <c r="Q141" s="220"/>
      <c r="R141" s="221">
        <f>R142</f>
        <v>0.12344</v>
      </c>
      <c r="S141" s="220"/>
      <c r="T141" s="222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3" t="s">
        <v>82</v>
      </c>
      <c r="AT141" s="224" t="s">
        <v>73</v>
      </c>
      <c r="AU141" s="224" t="s">
        <v>82</v>
      </c>
      <c r="AY141" s="223" t="s">
        <v>211</v>
      </c>
      <c r="BK141" s="225">
        <f>BK142</f>
        <v>0</v>
      </c>
    </row>
    <row r="142" spans="1:65" s="2" customFormat="1" ht="24.15" customHeight="1">
      <c r="A142" s="38"/>
      <c r="B142" s="39"/>
      <c r="C142" s="228" t="s">
        <v>82</v>
      </c>
      <c r="D142" s="228" t="s">
        <v>213</v>
      </c>
      <c r="E142" s="229" t="s">
        <v>1509</v>
      </c>
      <c r="F142" s="230" t="s">
        <v>1510</v>
      </c>
      <c r="G142" s="231" t="s">
        <v>292</v>
      </c>
      <c r="H142" s="232">
        <v>2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39</v>
      </c>
      <c r="O142" s="91"/>
      <c r="P142" s="238">
        <f>O142*H142</f>
        <v>0</v>
      </c>
      <c r="Q142" s="238">
        <v>0.06172</v>
      </c>
      <c r="R142" s="238">
        <f>Q142*H142</f>
        <v>0.12344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217</v>
      </c>
      <c r="AT142" s="240" t="s">
        <v>213</v>
      </c>
      <c r="AU142" s="240" t="s">
        <v>84</v>
      </c>
      <c r="AY142" s="17" t="s">
        <v>211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82</v>
      </c>
      <c r="BK142" s="241">
        <f>ROUND(I142*H142,2)</f>
        <v>0</v>
      </c>
      <c r="BL142" s="17" t="s">
        <v>217</v>
      </c>
      <c r="BM142" s="240" t="s">
        <v>1511</v>
      </c>
    </row>
    <row r="143" spans="1:63" s="12" customFormat="1" ht="22.8" customHeight="1">
      <c r="A143" s="12"/>
      <c r="B143" s="212"/>
      <c r="C143" s="213"/>
      <c r="D143" s="214" t="s">
        <v>73</v>
      </c>
      <c r="E143" s="226" t="s">
        <v>244</v>
      </c>
      <c r="F143" s="226" t="s">
        <v>336</v>
      </c>
      <c r="G143" s="213"/>
      <c r="H143" s="213"/>
      <c r="I143" s="216"/>
      <c r="J143" s="227">
        <f>BK143</f>
        <v>0</v>
      </c>
      <c r="K143" s="213"/>
      <c r="L143" s="218"/>
      <c r="M143" s="219"/>
      <c r="N143" s="220"/>
      <c r="O143" s="220"/>
      <c r="P143" s="221">
        <f>SUM(P144:P146)</f>
        <v>0</v>
      </c>
      <c r="Q143" s="220"/>
      <c r="R143" s="221">
        <f>SUM(R144:R146)</f>
        <v>0.09104000000000001</v>
      </c>
      <c r="S143" s="220"/>
      <c r="T143" s="222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82</v>
      </c>
      <c r="AT143" s="224" t="s">
        <v>73</v>
      </c>
      <c r="AU143" s="224" t="s">
        <v>82</v>
      </c>
      <c r="AY143" s="223" t="s">
        <v>211</v>
      </c>
      <c r="BK143" s="225">
        <f>SUM(BK144:BK146)</f>
        <v>0</v>
      </c>
    </row>
    <row r="144" spans="1:65" s="2" customFormat="1" ht="24.15" customHeight="1">
      <c r="A144" s="38"/>
      <c r="B144" s="39"/>
      <c r="C144" s="228" t="s">
        <v>84</v>
      </c>
      <c r="D144" s="228" t="s">
        <v>213</v>
      </c>
      <c r="E144" s="229" t="s">
        <v>1512</v>
      </c>
      <c r="F144" s="230" t="s">
        <v>1513</v>
      </c>
      <c r="G144" s="231" t="s">
        <v>292</v>
      </c>
      <c r="H144" s="232">
        <v>4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39</v>
      </c>
      <c r="O144" s="91"/>
      <c r="P144" s="238">
        <f>O144*H144</f>
        <v>0</v>
      </c>
      <c r="Q144" s="238">
        <v>0.00438</v>
      </c>
      <c r="R144" s="238">
        <f>Q144*H144</f>
        <v>0.01752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217</v>
      </c>
      <c r="AT144" s="240" t="s">
        <v>213</v>
      </c>
      <c r="AU144" s="240" t="s">
        <v>84</v>
      </c>
      <c r="AY144" s="17" t="s">
        <v>211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82</v>
      </c>
      <c r="BK144" s="241">
        <f>ROUND(I144*H144,2)</f>
        <v>0</v>
      </c>
      <c r="BL144" s="17" t="s">
        <v>217</v>
      </c>
      <c r="BM144" s="240" t="s">
        <v>1514</v>
      </c>
    </row>
    <row r="145" spans="1:65" s="2" customFormat="1" ht="24.15" customHeight="1">
      <c r="A145" s="38"/>
      <c r="B145" s="39"/>
      <c r="C145" s="228" t="s">
        <v>94</v>
      </c>
      <c r="D145" s="228" t="s">
        <v>213</v>
      </c>
      <c r="E145" s="229" t="s">
        <v>1515</v>
      </c>
      <c r="F145" s="230" t="s">
        <v>1516</v>
      </c>
      <c r="G145" s="231" t="s">
        <v>292</v>
      </c>
      <c r="H145" s="232">
        <v>4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39</v>
      </c>
      <c r="O145" s="91"/>
      <c r="P145" s="238">
        <f>O145*H145</f>
        <v>0</v>
      </c>
      <c r="Q145" s="238">
        <v>0.01838</v>
      </c>
      <c r="R145" s="238">
        <f>Q145*H145</f>
        <v>0.07352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217</v>
      </c>
      <c r="AT145" s="240" t="s">
        <v>213</v>
      </c>
      <c r="AU145" s="240" t="s">
        <v>84</v>
      </c>
      <c r="AY145" s="17" t="s">
        <v>211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82</v>
      </c>
      <c r="BK145" s="241">
        <f>ROUND(I145*H145,2)</f>
        <v>0</v>
      </c>
      <c r="BL145" s="17" t="s">
        <v>217</v>
      </c>
      <c r="BM145" s="240" t="s">
        <v>1517</v>
      </c>
    </row>
    <row r="146" spans="1:65" s="2" customFormat="1" ht="16.5" customHeight="1">
      <c r="A146" s="38"/>
      <c r="B146" s="39"/>
      <c r="C146" s="228" t="s">
        <v>217</v>
      </c>
      <c r="D146" s="228" t="s">
        <v>213</v>
      </c>
      <c r="E146" s="229" t="s">
        <v>1518</v>
      </c>
      <c r="F146" s="230" t="s">
        <v>1519</v>
      </c>
      <c r="G146" s="231" t="s">
        <v>1520</v>
      </c>
      <c r="H146" s="232">
        <v>1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39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1521</v>
      </c>
      <c r="AT146" s="240" t="s">
        <v>213</v>
      </c>
      <c r="AU146" s="240" t="s">
        <v>84</v>
      </c>
      <c r="AY146" s="17" t="s">
        <v>211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82</v>
      </c>
      <c r="BK146" s="241">
        <f>ROUND(I146*H146,2)</f>
        <v>0</v>
      </c>
      <c r="BL146" s="17" t="s">
        <v>1521</v>
      </c>
      <c r="BM146" s="240" t="s">
        <v>1522</v>
      </c>
    </row>
    <row r="147" spans="1:63" s="12" customFormat="1" ht="22.8" customHeight="1">
      <c r="A147" s="12"/>
      <c r="B147" s="212"/>
      <c r="C147" s="213"/>
      <c r="D147" s="214" t="s">
        <v>73</v>
      </c>
      <c r="E147" s="226" t="s">
        <v>264</v>
      </c>
      <c r="F147" s="226" t="s">
        <v>472</v>
      </c>
      <c r="G147" s="213"/>
      <c r="H147" s="213"/>
      <c r="I147" s="216"/>
      <c r="J147" s="227">
        <f>BK147</f>
        <v>0</v>
      </c>
      <c r="K147" s="213"/>
      <c r="L147" s="218"/>
      <c r="M147" s="219"/>
      <c r="N147" s="220"/>
      <c r="O147" s="220"/>
      <c r="P147" s="221">
        <f>SUM(P148:P151)</f>
        <v>0</v>
      </c>
      <c r="Q147" s="220"/>
      <c r="R147" s="221">
        <f>SUM(R148:R151)</f>
        <v>0</v>
      </c>
      <c r="S147" s="220"/>
      <c r="T147" s="222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82</v>
      </c>
      <c r="AT147" s="224" t="s">
        <v>73</v>
      </c>
      <c r="AU147" s="224" t="s">
        <v>82</v>
      </c>
      <c r="AY147" s="223" t="s">
        <v>211</v>
      </c>
      <c r="BK147" s="225">
        <f>SUM(BK148:BK151)</f>
        <v>0</v>
      </c>
    </row>
    <row r="148" spans="1:65" s="2" customFormat="1" ht="16.5" customHeight="1">
      <c r="A148" s="38"/>
      <c r="B148" s="39"/>
      <c r="C148" s="228" t="s">
        <v>239</v>
      </c>
      <c r="D148" s="228" t="s">
        <v>213</v>
      </c>
      <c r="E148" s="229" t="s">
        <v>1523</v>
      </c>
      <c r="F148" s="230" t="s">
        <v>1524</v>
      </c>
      <c r="G148" s="231" t="s">
        <v>1520</v>
      </c>
      <c r="H148" s="232">
        <v>1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39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217</v>
      </c>
      <c r="AT148" s="240" t="s">
        <v>213</v>
      </c>
      <c r="AU148" s="240" t="s">
        <v>84</v>
      </c>
      <c r="AY148" s="17" t="s">
        <v>211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82</v>
      </c>
      <c r="BK148" s="241">
        <f>ROUND(I148*H148,2)</f>
        <v>0</v>
      </c>
      <c r="BL148" s="17" t="s">
        <v>217</v>
      </c>
      <c r="BM148" s="240" t="s">
        <v>1525</v>
      </c>
    </row>
    <row r="149" spans="1:65" s="2" customFormat="1" ht="16.5" customHeight="1">
      <c r="A149" s="38"/>
      <c r="B149" s="39"/>
      <c r="C149" s="228" t="s">
        <v>244</v>
      </c>
      <c r="D149" s="228" t="s">
        <v>213</v>
      </c>
      <c r="E149" s="229" t="s">
        <v>1526</v>
      </c>
      <c r="F149" s="230" t="s">
        <v>1527</v>
      </c>
      <c r="G149" s="231" t="s">
        <v>1520</v>
      </c>
      <c r="H149" s="232">
        <v>1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39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1521</v>
      </c>
      <c r="AT149" s="240" t="s">
        <v>213</v>
      </c>
      <c r="AU149" s="240" t="s">
        <v>84</v>
      </c>
      <c r="AY149" s="17" t="s">
        <v>211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82</v>
      </c>
      <c r="BK149" s="241">
        <f>ROUND(I149*H149,2)</f>
        <v>0</v>
      </c>
      <c r="BL149" s="17" t="s">
        <v>1521</v>
      </c>
      <c r="BM149" s="240" t="s">
        <v>1528</v>
      </c>
    </row>
    <row r="150" spans="1:65" s="2" customFormat="1" ht="16.5" customHeight="1">
      <c r="A150" s="38"/>
      <c r="B150" s="39"/>
      <c r="C150" s="228" t="s">
        <v>251</v>
      </c>
      <c r="D150" s="228" t="s">
        <v>213</v>
      </c>
      <c r="E150" s="229" t="s">
        <v>1529</v>
      </c>
      <c r="F150" s="230" t="s">
        <v>1530</v>
      </c>
      <c r="G150" s="231" t="s">
        <v>895</v>
      </c>
      <c r="H150" s="232">
        <v>1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39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1521</v>
      </c>
      <c r="AT150" s="240" t="s">
        <v>213</v>
      </c>
      <c r="AU150" s="240" t="s">
        <v>84</v>
      </c>
      <c r="AY150" s="17" t="s">
        <v>211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82</v>
      </c>
      <c r="BK150" s="241">
        <f>ROUND(I150*H150,2)</f>
        <v>0</v>
      </c>
      <c r="BL150" s="17" t="s">
        <v>1521</v>
      </c>
      <c r="BM150" s="240" t="s">
        <v>1531</v>
      </c>
    </row>
    <row r="151" spans="1:65" s="2" customFormat="1" ht="16.5" customHeight="1">
      <c r="A151" s="38"/>
      <c r="B151" s="39"/>
      <c r="C151" s="228" t="s">
        <v>257</v>
      </c>
      <c r="D151" s="228" t="s">
        <v>213</v>
      </c>
      <c r="E151" s="229" t="s">
        <v>1532</v>
      </c>
      <c r="F151" s="230" t="s">
        <v>1533</v>
      </c>
      <c r="G151" s="231" t="s">
        <v>1520</v>
      </c>
      <c r="H151" s="232">
        <v>1</v>
      </c>
      <c r="I151" s="233"/>
      <c r="J151" s="234">
        <f>ROUND(I151*H151,2)</f>
        <v>0</v>
      </c>
      <c r="K151" s="235"/>
      <c r="L151" s="44"/>
      <c r="M151" s="236" t="s">
        <v>1</v>
      </c>
      <c r="N151" s="237" t="s">
        <v>39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1521</v>
      </c>
      <c r="AT151" s="240" t="s">
        <v>213</v>
      </c>
      <c r="AU151" s="240" t="s">
        <v>84</v>
      </c>
      <c r="AY151" s="17" t="s">
        <v>211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82</v>
      </c>
      <c r="BK151" s="241">
        <f>ROUND(I151*H151,2)</f>
        <v>0</v>
      </c>
      <c r="BL151" s="17" t="s">
        <v>1521</v>
      </c>
      <c r="BM151" s="240" t="s">
        <v>1534</v>
      </c>
    </row>
    <row r="152" spans="1:63" s="12" customFormat="1" ht="22.8" customHeight="1">
      <c r="A152" s="12"/>
      <c r="B152" s="212"/>
      <c r="C152" s="213"/>
      <c r="D152" s="214" t="s">
        <v>73</v>
      </c>
      <c r="E152" s="226" t="s">
        <v>610</v>
      </c>
      <c r="F152" s="226" t="s">
        <v>611</v>
      </c>
      <c r="G152" s="213"/>
      <c r="H152" s="213"/>
      <c r="I152" s="216"/>
      <c r="J152" s="227">
        <f>BK152</f>
        <v>0</v>
      </c>
      <c r="K152" s="213"/>
      <c r="L152" s="218"/>
      <c r="M152" s="219"/>
      <c r="N152" s="220"/>
      <c r="O152" s="220"/>
      <c r="P152" s="221">
        <f>SUM(P153:P156)</f>
        <v>0</v>
      </c>
      <c r="Q152" s="220"/>
      <c r="R152" s="221">
        <f>SUM(R153:R156)</f>
        <v>0</v>
      </c>
      <c r="S152" s="220"/>
      <c r="T152" s="222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3" t="s">
        <v>82</v>
      </c>
      <c r="AT152" s="224" t="s">
        <v>73</v>
      </c>
      <c r="AU152" s="224" t="s">
        <v>82</v>
      </c>
      <c r="AY152" s="223" t="s">
        <v>211</v>
      </c>
      <c r="BK152" s="225">
        <f>SUM(BK153:BK156)</f>
        <v>0</v>
      </c>
    </row>
    <row r="153" spans="1:65" s="2" customFormat="1" ht="24.15" customHeight="1">
      <c r="A153" s="38"/>
      <c r="B153" s="39"/>
      <c r="C153" s="228" t="s">
        <v>264</v>
      </c>
      <c r="D153" s="228" t="s">
        <v>213</v>
      </c>
      <c r="E153" s="229" t="s">
        <v>1535</v>
      </c>
      <c r="F153" s="230" t="s">
        <v>1536</v>
      </c>
      <c r="G153" s="231" t="s">
        <v>247</v>
      </c>
      <c r="H153" s="232">
        <v>1.3</v>
      </c>
      <c r="I153" s="233"/>
      <c r="J153" s="234">
        <f>ROUND(I153*H153,2)</f>
        <v>0</v>
      </c>
      <c r="K153" s="235"/>
      <c r="L153" s="44"/>
      <c r="M153" s="236" t="s">
        <v>1</v>
      </c>
      <c r="N153" s="237" t="s">
        <v>39</v>
      </c>
      <c r="O153" s="91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217</v>
      </c>
      <c r="AT153" s="240" t="s">
        <v>213</v>
      </c>
      <c r="AU153" s="240" t="s">
        <v>84</v>
      </c>
      <c r="AY153" s="17" t="s">
        <v>211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7" t="s">
        <v>82</v>
      </c>
      <c r="BK153" s="241">
        <f>ROUND(I153*H153,2)</f>
        <v>0</v>
      </c>
      <c r="BL153" s="17" t="s">
        <v>217</v>
      </c>
      <c r="BM153" s="240" t="s">
        <v>1537</v>
      </c>
    </row>
    <row r="154" spans="1:65" s="2" customFormat="1" ht="24.15" customHeight="1">
      <c r="A154" s="38"/>
      <c r="B154" s="39"/>
      <c r="C154" s="228" t="s">
        <v>271</v>
      </c>
      <c r="D154" s="228" t="s">
        <v>213</v>
      </c>
      <c r="E154" s="229" t="s">
        <v>617</v>
      </c>
      <c r="F154" s="230" t="s">
        <v>618</v>
      </c>
      <c r="G154" s="231" t="s">
        <v>247</v>
      </c>
      <c r="H154" s="232">
        <v>1.3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39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217</v>
      </c>
      <c r="AT154" s="240" t="s">
        <v>213</v>
      </c>
      <c r="AU154" s="240" t="s">
        <v>84</v>
      </c>
      <c r="AY154" s="17" t="s">
        <v>211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82</v>
      </c>
      <c r="BK154" s="241">
        <f>ROUND(I154*H154,2)</f>
        <v>0</v>
      </c>
      <c r="BL154" s="17" t="s">
        <v>217</v>
      </c>
      <c r="BM154" s="240" t="s">
        <v>1538</v>
      </c>
    </row>
    <row r="155" spans="1:65" s="2" customFormat="1" ht="16.5" customHeight="1">
      <c r="A155" s="38"/>
      <c r="B155" s="39"/>
      <c r="C155" s="228" t="s">
        <v>277</v>
      </c>
      <c r="D155" s="228" t="s">
        <v>213</v>
      </c>
      <c r="E155" s="229" t="s">
        <v>1539</v>
      </c>
      <c r="F155" s="230" t="s">
        <v>1540</v>
      </c>
      <c r="G155" s="231" t="s">
        <v>247</v>
      </c>
      <c r="H155" s="232">
        <v>1.3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39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217</v>
      </c>
      <c r="AT155" s="240" t="s">
        <v>213</v>
      </c>
      <c r="AU155" s="240" t="s">
        <v>84</v>
      </c>
      <c r="AY155" s="17" t="s">
        <v>211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82</v>
      </c>
      <c r="BK155" s="241">
        <f>ROUND(I155*H155,2)</f>
        <v>0</v>
      </c>
      <c r="BL155" s="17" t="s">
        <v>217</v>
      </c>
      <c r="BM155" s="240" t="s">
        <v>1541</v>
      </c>
    </row>
    <row r="156" spans="1:65" s="2" customFormat="1" ht="24.15" customHeight="1">
      <c r="A156" s="38"/>
      <c r="B156" s="39"/>
      <c r="C156" s="280" t="s">
        <v>8</v>
      </c>
      <c r="D156" s="280" t="s">
        <v>258</v>
      </c>
      <c r="E156" s="281" t="s">
        <v>1542</v>
      </c>
      <c r="F156" s="282" t="s">
        <v>1543</v>
      </c>
      <c r="G156" s="283" t="s">
        <v>274</v>
      </c>
      <c r="H156" s="284">
        <v>2</v>
      </c>
      <c r="I156" s="285"/>
      <c r="J156" s="286">
        <f>ROUND(I156*H156,2)</f>
        <v>0</v>
      </c>
      <c r="K156" s="287"/>
      <c r="L156" s="288"/>
      <c r="M156" s="289" t="s">
        <v>1</v>
      </c>
      <c r="N156" s="290" t="s">
        <v>39</v>
      </c>
      <c r="O156" s="91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257</v>
      </c>
      <c r="AT156" s="240" t="s">
        <v>258</v>
      </c>
      <c r="AU156" s="240" t="s">
        <v>84</v>
      </c>
      <c r="AY156" s="17" t="s">
        <v>211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82</v>
      </c>
      <c r="BK156" s="241">
        <f>ROUND(I156*H156,2)</f>
        <v>0</v>
      </c>
      <c r="BL156" s="17" t="s">
        <v>217</v>
      </c>
      <c r="BM156" s="240" t="s">
        <v>1544</v>
      </c>
    </row>
    <row r="157" spans="1:63" s="12" customFormat="1" ht="25.9" customHeight="1">
      <c r="A157" s="12"/>
      <c r="B157" s="212"/>
      <c r="C157" s="213"/>
      <c r="D157" s="214" t="s">
        <v>73</v>
      </c>
      <c r="E157" s="215" t="s">
        <v>670</v>
      </c>
      <c r="F157" s="215" t="s">
        <v>671</v>
      </c>
      <c r="G157" s="213"/>
      <c r="H157" s="213"/>
      <c r="I157" s="216"/>
      <c r="J157" s="217">
        <f>BK157</f>
        <v>0</v>
      </c>
      <c r="K157" s="213"/>
      <c r="L157" s="218"/>
      <c r="M157" s="219"/>
      <c r="N157" s="220"/>
      <c r="O157" s="220"/>
      <c r="P157" s="221">
        <f>P158+P163+P167+P183+P197+P204+P213</f>
        <v>0</v>
      </c>
      <c r="Q157" s="220"/>
      <c r="R157" s="221">
        <f>R158+R163+R167+R183+R197+R204+R213</f>
        <v>1.69643506</v>
      </c>
      <c r="S157" s="220"/>
      <c r="T157" s="222">
        <f>T158+T163+T167+T183+T197+T204+T213</f>
        <v>0.40475000000000005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3" t="s">
        <v>84</v>
      </c>
      <c r="AT157" s="224" t="s">
        <v>73</v>
      </c>
      <c r="AU157" s="224" t="s">
        <v>74</v>
      </c>
      <c r="AY157" s="223" t="s">
        <v>211</v>
      </c>
      <c r="BK157" s="225">
        <f>BK158+BK163+BK167+BK183+BK197+BK204+BK213</f>
        <v>0</v>
      </c>
    </row>
    <row r="158" spans="1:63" s="12" customFormat="1" ht="22.8" customHeight="1">
      <c r="A158" s="12"/>
      <c r="B158" s="212"/>
      <c r="C158" s="213"/>
      <c r="D158" s="214" t="s">
        <v>73</v>
      </c>
      <c r="E158" s="226" t="s">
        <v>890</v>
      </c>
      <c r="F158" s="226" t="s">
        <v>891</v>
      </c>
      <c r="G158" s="213"/>
      <c r="H158" s="213"/>
      <c r="I158" s="216"/>
      <c r="J158" s="227">
        <f>BK158</f>
        <v>0</v>
      </c>
      <c r="K158" s="213"/>
      <c r="L158" s="218"/>
      <c r="M158" s="219"/>
      <c r="N158" s="220"/>
      <c r="O158" s="220"/>
      <c r="P158" s="221">
        <f>SUM(P159:P162)</f>
        <v>0</v>
      </c>
      <c r="Q158" s="220"/>
      <c r="R158" s="221">
        <f>SUM(R159:R162)</f>
        <v>0</v>
      </c>
      <c r="S158" s="220"/>
      <c r="T158" s="222">
        <f>SUM(T159:T162)</f>
        <v>0.02102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3" t="s">
        <v>84</v>
      </c>
      <c r="AT158" s="224" t="s">
        <v>73</v>
      </c>
      <c r="AU158" s="224" t="s">
        <v>82</v>
      </c>
      <c r="AY158" s="223" t="s">
        <v>211</v>
      </c>
      <c r="BK158" s="225">
        <f>SUM(BK159:BK162)</f>
        <v>0</v>
      </c>
    </row>
    <row r="159" spans="1:65" s="2" customFormat="1" ht="16.5" customHeight="1">
      <c r="A159" s="38"/>
      <c r="B159" s="39"/>
      <c r="C159" s="228" t="s">
        <v>289</v>
      </c>
      <c r="D159" s="228" t="s">
        <v>213</v>
      </c>
      <c r="E159" s="229" t="s">
        <v>921</v>
      </c>
      <c r="F159" s="230" t="s">
        <v>922</v>
      </c>
      <c r="G159" s="231" t="s">
        <v>895</v>
      </c>
      <c r="H159" s="232">
        <v>1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39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0.01946</v>
      </c>
      <c r="T159" s="239">
        <f>S159*H159</f>
        <v>0.01946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310</v>
      </c>
      <c r="AT159" s="240" t="s">
        <v>213</v>
      </c>
      <c r="AU159" s="240" t="s">
        <v>84</v>
      </c>
      <c r="AY159" s="17" t="s">
        <v>211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82</v>
      </c>
      <c r="BK159" s="241">
        <f>ROUND(I159*H159,2)</f>
        <v>0</v>
      </c>
      <c r="BL159" s="17" t="s">
        <v>310</v>
      </c>
      <c r="BM159" s="240" t="s">
        <v>1545</v>
      </c>
    </row>
    <row r="160" spans="1:65" s="2" customFormat="1" ht="16.5" customHeight="1">
      <c r="A160" s="38"/>
      <c r="B160" s="39"/>
      <c r="C160" s="228" t="s">
        <v>298</v>
      </c>
      <c r="D160" s="228" t="s">
        <v>213</v>
      </c>
      <c r="E160" s="229" t="s">
        <v>960</v>
      </c>
      <c r="F160" s="230" t="s">
        <v>961</v>
      </c>
      <c r="G160" s="231" t="s">
        <v>895</v>
      </c>
      <c r="H160" s="232">
        <v>1</v>
      </c>
      <c r="I160" s="233"/>
      <c r="J160" s="234">
        <f>ROUND(I160*H160,2)</f>
        <v>0</v>
      </c>
      <c r="K160" s="235"/>
      <c r="L160" s="44"/>
      <c r="M160" s="236" t="s">
        <v>1</v>
      </c>
      <c r="N160" s="237" t="s">
        <v>39</v>
      </c>
      <c r="O160" s="91"/>
      <c r="P160" s="238">
        <f>O160*H160</f>
        <v>0</v>
      </c>
      <c r="Q160" s="238">
        <v>0</v>
      </c>
      <c r="R160" s="238">
        <f>Q160*H160</f>
        <v>0</v>
      </c>
      <c r="S160" s="238">
        <v>0.00156</v>
      </c>
      <c r="T160" s="239">
        <f>S160*H160</f>
        <v>0.00156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310</v>
      </c>
      <c r="AT160" s="240" t="s">
        <v>213</v>
      </c>
      <c r="AU160" s="240" t="s">
        <v>84</v>
      </c>
      <c r="AY160" s="17" t="s">
        <v>211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82</v>
      </c>
      <c r="BK160" s="241">
        <f>ROUND(I160*H160,2)</f>
        <v>0</v>
      </c>
      <c r="BL160" s="17" t="s">
        <v>310</v>
      </c>
      <c r="BM160" s="240" t="s">
        <v>1546</v>
      </c>
    </row>
    <row r="161" spans="1:65" s="2" customFormat="1" ht="24.15" customHeight="1">
      <c r="A161" s="38"/>
      <c r="B161" s="39"/>
      <c r="C161" s="228" t="s">
        <v>303</v>
      </c>
      <c r="D161" s="228" t="s">
        <v>213</v>
      </c>
      <c r="E161" s="229" t="s">
        <v>1547</v>
      </c>
      <c r="F161" s="230" t="s">
        <v>1548</v>
      </c>
      <c r="G161" s="231" t="s">
        <v>895</v>
      </c>
      <c r="H161" s="232">
        <v>1</v>
      </c>
      <c r="I161" s="233"/>
      <c r="J161" s="234">
        <f>ROUND(I161*H161,2)</f>
        <v>0</v>
      </c>
      <c r="K161" s="235"/>
      <c r="L161" s="44"/>
      <c r="M161" s="236" t="s">
        <v>1</v>
      </c>
      <c r="N161" s="237" t="s">
        <v>39</v>
      </c>
      <c r="O161" s="91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1521</v>
      </c>
      <c r="AT161" s="240" t="s">
        <v>213</v>
      </c>
      <c r="AU161" s="240" t="s">
        <v>84</v>
      </c>
      <c r="AY161" s="17" t="s">
        <v>211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82</v>
      </c>
      <c r="BK161" s="241">
        <f>ROUND(I161*H161,2)</f>
        <v>0</v>
      </c>
      <c r="BL161" s="17" t="s">
        <v>1521</v>
      </c>
      <c r="BM161" s="240" t="s">
        <v>1549</v>
      </c>
    </row>
    <row r="162" spans="1:65" s="2" customFormat="1" ht="16.5" customHeight="1">
      <c r="A162" s="38"/>
      <c r="B162" s="39"/>
      <c r="C162" s="228" t="s">
        <v>310</v>
      </c>
      <c r="D162" s="228" t="s">
        <v>213</v>
      </c>
      <c r="E162" s="229" t="s">
        <v>1550</v>
      </c>
      <c r="F162" s="230" t="s">
        <v>1551</v>
      </c>
      <c r="G162" s="231" t="s">
        <v>1520</v>
      </c>
      <c r="H162" s="232">
        <v>1</v>
      </c>
      <c r="I162" s="233"/>
      <c r="J162" s="234">
        <f>ROUND(I162*H162,2)</f>
        <v>0</v>
      </c>
      <c r="K162" s="235"/>
      <c r="L162" s="44"/>
      <c r="M162" s="236" t="s">
        <v>1</v>
      </c>
      <c r="N162" s="237" t="s">
        <v>39</v>
      </c>
      <c r="O162" s="91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1521</v>
      </c>
      <c r="AT162" s="240" t="s">
        <v>213</v>
      </c>
      <c r="AU162" s="240" t="s">
        <v>84</v>
      </c>
      <c r="AY162" s="17" t="s">
        <v>211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82</v>
      </c>
      <c r="BK162" s="241">
        <f>ROUND(I162*H162,2)</f>
        <v>0</v>
      </c>
      <c r="BL162" s="17" t="s">
        <v>1521</v>
      </c>
      <c r="BM162" s="240" t="s">
        <v>1552</v>
      </c>
    </row>
    <row r="163" spans="1:63" s="12" customFormat="1" ht="22.8" customHeight="1">
      <c r="A163" s="12"/>
      <c r="B163" s="212"/>
      <c r="C163" s="213"/>
      <c r="D163" s="214" t="s">
        <v>73</v>
      </c>
      <c r="E163" s="226" t="s">
        <v>1553</v>
      </c>
      <c r="F163" s="226" t="s">
        <v>1554</v>
      </c>
      <c r="G163" s="213"/>
      <c r="H163" s="213"/>
      <c r="I163" s="216"/>
      <c r="J163" s="227">
        <f>BK163</f>
        <v>0</v>
      </c>
      <c r="K163" s="213"/>
      <c r="L163" s="218"/>
      <c r="M163" s="219"/>
      <c r="N163" s="220"/>
      <c r="O163" s="220"/>
      <c r="P163" s="221">
        <f>SUM(P164:P166)</f>
        <v>0</v>
      </c>
      <c r="Q163" s="220"/>
      <c r="R163" s="221">
        <f>SUM(R164:R166)</f>
        <v>0</v>
      </c>
      <c r="S163" s="220"/>
      <c r="T163" s="222">
        <f>SUM(T164:T166)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3" t="s">
        <v>84</v>
      </c>
      <c r="AT163" s="224" t="s">
        <v>73</v>
      </c>
      <c r="AU163" s="224" t="s">
        <v>82</v>
      </c>
      <c r="AY163" s="223" t="s">
        <v>211</v>
      </c>
      <c r="BK163" s="225">
        <f>SUM(BK164:BK166)</f>
        <v>0</v>
      </c>
    </row>
    <row r="164" spans="1:65" s="2" customFormat="1" ht="16.5" customHeight="1">
      <c r="A164" s="38"/>
      <c r="B164" s="39"/>
      <c r="C164" s="228" t="s">
        <v>323</v>
      </c>
      <c r="D164" s="228" t="s">
        <v>213</v>
      </c>
      <c r="E164" s="229" t="s">
        <v>1555</v>
      </c>
      <c r="F164" s="230" t="s">
        <v>1556</v>
      </c>
      <c r="G164" s="231" t="s">
        <v>292</v>
      </c>
      <c r="H164" s="232">
        <v>2</v>
      </c>
      <c r="I164" s="233"/>
      <c r="J164" s="234">
        <f>ROUND(I164*H164,2)</f>
        <v>0</v>
      </c>
      <c r="K164" s="235"/>
      <c r="L164" s="44"/>
      <c r="M164" s="236" t="s">
        <v>1</v>
      </c>
      <c r="N164" s="237" t="s">
        <v>39</v>
      </c>
      <c r="O164" s="91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310</v>
      </c>
      <c r="AT164" s="240" t="s">
        <v>213</v>
      </c>
      <c r="AU164" s="240" t="s">
        <v>84</v>
      </c>
      <c r="AY164" s="17" t="s">
        <v>211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82</v>
      </c>
      <c r="BK164" s="241">
        <f>ROUND(I164*H164,2)</f>
        <v>0</v>
      </c>
      <c r="BL164" s="17" t="s">
        <v>310</v>
      </c>
      <c r="BM164" s="240" t="s">
        <v>1557</v>
      </c>
    </row>
    <row r="165" spans="1:65" s="2" customFormat="1" ht="16.5" customHeight="1">
      <c r="A165" s="38"/>
      <c r="B165" s="39"/>
      <c r="C165" s="228" t="s">
        <v>337</v>
      </c>
      <c r="D165" s="228" t="s">
        <v>213</v>
      </c>
      <c r="E165" s="229" t="s">
        <v>1558</v>
      </c>
      <c r="F165" s="230" t="s">
        <v>1559</v>
      </c>
      <c r="G165" s="231" t="s">
        <v>1106</v>
      </c>
      <c r="H165" s="232">
        <v>1</v>
      </c>
      <c r="I165" s="233"/>
      <c r="J165" s="234">
        <f>ROUND(I165*H165,2)</f>
        <v>0</v>
      </c>
      <c r="K165" s="235"/>
      <c r="L165" s="44"/>
      <c r="M165" s="236" t="s">
        <v>1</v>
      </c>
      <c r="N165" s="237" t="s">
        <v>39</v>
      </c>
      <c r="O165" s="91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1521</v>
      </c>
      <c r="AT165" s="240" t="s">
        <v>213</v>
      </c>
      <c r="AU165" s="240" t="s">
        <v>84</v>
      </c>
      <c r="AY165" s="17" t="s">
        <v>211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82</v>
      </c>
      <c r="BK165" s="241">
        <f>ROUND(I165*H165,2)</f>
        <v>0</v>
      </c>
      <c r="BL165" s="17" t="s">
        <v>1521</v>
      </c>
      <c r="BM165" s="240" t="s">
        <v>1560</v>
      </c>
    </row>
    <row r="166" spans="1:65" s="2" customFormat="1" ht="16.5" customHeight="1">
      <c r="A166" s="38"/>
      <c r="B166" s="39"/>
      <c r="C166" s="228" t="s">
        <v>361</v>
      </c>
      <c r="D166" s="228" t="s">
        <v>213</v>
      </c>
      <c r="E166" s="229" t="s">
        <v>1561</v>
      </c>
      <c r="F166" s="230" t="s">
        <v>1562</v>
      </c>
      <c r="G166" s="231" t="s">
        <v>1106</v>
      </c>
      <c r="H166" s="232">
        <v>1</v>
      </c>
      <c r="I166" s="233"/>
      <c r="J166" s="234">
        <f>ROUND(I166*H166,2)</f>
        <v>0</v>
      </c>
      <c r="K166" s="235"/>
      <c r="L166" s="44"/>
      <c r="M166" s="236" t="s">
        <v>1</v>
      </c>
      <c r="N166" s="237" t="s">
        <v>39</v>
      </c>
      <c r="O166" s="91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1521</v>
      </c>
      <c r="AT166" s="240" t="s">
        <v>213</v>
      </c>
      <c r="AU166" s="240" t="s">
        <v>84</v>
      </c>
      <c r="AY166" s="17" t="s">
        <v>211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7" t="s">
        <v>82</v>
      </c>
      <c r="BK166" s="241">
        <f>ROUND(I166*H166,2)</f>
        <v>0</v>
      </c>
      <c r="BL166" s="17" t="s">
        <v>1521</v>
      </c>
      <c r="BM166" s="240" t="s">
        <v>1563</v>
      </c>
    </row>
    <row r="167" spans="1:63" s="12" customFormat="1" ht="22.8" customHeight="1">
      <c r="A167" s="12"/>
      <c r="B167" s="212"/>
      <c r="C167" s="213"/>
      <c r="D167" s="214" t="s">
        <v>73</v>
      </c>
      <c r="E167" s="226" t="s">
        <v>1019</v>
      </c>
      <c r="F167" s="226" t="s">
        <v>1020</v>
      </c>
      <c r="G167" s="213"/>
      <c r="H167" s="213"/>
      <c r="I167" s="216"/>
      <c r="J167" s="227">
        <f>BK167</f>
        <v>0</v>
      </c>
      <c r="K167" s="213"/>
      <c r="L167" s="218"/>
      <c r="M167" s="219"/>
      <c r="N167" s="220"/>
      <c r="O167" s="220"/>
      <c r="P167" s="221">
        <f>SUM(P168:P182)</f>
        <v>0</v>
      </c>
      <c r="Q167" s="220"/>
      <c r="R167" s="221">
        <f>SUM(R168:R182)</f>
        <v>0.61394506</v>
      </c>
      <c r="S167" s="220"/>
      <c r="T167" s="222">
        <f>SUM(T168:T182)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3" t="s">
        <v>84</v>
      </c>
      <c r="AT167" s="224" t="s">
        <v>73</v>
      </c>
      <c r="AU167" s="224" t="s">
        <v>82</v>
      </c>
      <c r="AY167" s="223" t="s">
        <v>211</v>
      </c>
      <c r="BK167" s="225">
        <f>SUM(BK168:BK182)</f>
        <v>0</v>
      </c>
    </row>
    <row r="168" spans="1:65" s="2" customFormat="1" ht="33" customHeight="1">
      <c r="A168" s="38"/>
      <c r="B168" s="39"/>
      <c r="C168" s="228" t="s">
        <v>366</v>
      </c>
      <c r="D168" s="228" t="s">
        <v>213</v>
      </c>
      <c r="E168" s="229" t="s">
        <v>1022</v>
      </c>
      <c r="F168" s="230" t="s">
        <v>1023</v>
      </c>
      <c r="G168" s="231" t="s">
        <v>292</v>
      </c>
      <c r="H168" s="232">
        <v>55</v>
      </c>
      <c r="I168" s="233"/>
      <c r="J168" s="234">
        <f>ROUND(I168*H168,2)</f>
        <v>0</v>
      </c>
      <c r="K168" s="235"/>
      <c r="L168" s="44"/>
      <c r="M168" s="236" t="s">
        <v>1</v>
      </c>
      <c r="N168" s="237" t="s">
        <v>39</v>
      </c>
      <c r="O168" s="91"/>
      <c r="P168" s="238">
        <f>O168*H168</f>
        <v>0</v>
      </c>
      <c r="Q168" s="238">
        <v>0.00125</v>
      </c>
      <c r="R168" s="238">
        <f>Q168*H168</f>
        <v>0.06875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310</v>
      </c>
      <c r="AT168" s="240" t="s">
        <v>213</v>
      </c>
      <c r="AU168" s="240" t="s">
        <v>84</v>
      </c>
      <c r="AY168" s="17" t="s">
        <v>211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82</v>
      </c>
      <c r="BK168" s="241">
        <f>ROUND(I168*H168,2)</f>
        <v>0</v>
      </c>
      <c r="BL168" s="17" t="s">
        <v>310</v>
      </c>
      <c r="BM168" s="240" t="s">
        <v>1564</v>
      </c>
    </row>
    <row r="169" spans="1:65" s="2" customFormat="1" ht="16.5" customHeight="1">
      <c r="A169" s="38"/>
      <c r="B169" s="39"/>
      <c r="C169" s="280" t="s">
        <v>7</v>
      </c>
      <c r="D169" s="280" t="s">
        <v>258</v>
      </c>
      <c r="E169" s="281" t="s">
        <v>1565</v>
      </c>
      <c r="F169" s="282" t="s">
        <v>1566</v>
      </c>
      <c r="G169" s="283" t="s">
        <v>292</v>
      </c>
      <c r="H169" s="284">
        <v>73.748</v>
      </c>
      <c r="I169" s="285"/>
      <c r="J169" s="286">
        <f>ROUND(I169*H169,2)</f>
        <v>0</v>
      </c>
      <c r="K169" s="287"/>
      <c r="L169" s="288"/>
      <c r="M169" s="289" t="s">
        <v>1</v>
      </c>
      <c r="N169" s="290" t="s">
        <v>39</v>
      </c>
      <c r="O169" s="91"/>
      <c r="P169" s="238">
        <f>O169*H169</f>
        <v>0</v>
      </c>
      <c r="Q169" s="238">
        <v>0.006</v>
      </c>
      <c r="R169" s="238">
        <f>Q169*H169</f>
        <v>0.44248800000000005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468</v>
      </c>
      <c r="AT169" s="240" t="s">
        <v>258</v>
      </c>
      <c r="AU169" s="240" t="s">
        <v>84</v>
      </c>
      <c r="AY169" s="17" t="s">
        <v>211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82</v>
      </c>
      <c r="BK169" s="241">
        <f>ROUND(I169*H169,2)</f>
        <v>0</v>
      </c>
      <c r="BL169" s="17" t="s">
        <v>310</v>
      </c>
      <c r="BM169" s="240" t="s">
        <v>1567</v>
      </c>
    </row>
    <row r="170" spans="1:51" s="14" customFormat="1" ht="12">
      <c r="A170" s="14"/>
      <c r="B170" s="258"/>
      <c r="C170" s="259"/>
      <c r="D170" s="249" t="s">
        <v>221</v>
      </c>
      <c r="E170" s="260" t="s">
        <v>1</v>
      </c>
      <c r="F170" s="261" t="s">
        <v>1568</v>
      </c>
      <c r="G170" s="259"/>
      <c r="H170" s="262">
        <v>73.748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8" t="s">
        <v>221</v>
      </c>
      <c r="AU170" s="268" t="s">
        <v>84</v>
      </c>
      <c r="AV170" s="14" t="s">
        <v>84</v>
      </c>
      <c r="AW170" s="14" t="s">
        <v>31</v>
      </c>
      <c r="AX170" s="14" t="s">
        <v>82</v>
      </c>
      <c r="AY170" s="268" t="s">
        <v>211</v>
      </c>
    </row>
    <row r="171" spans="1:65" s="2" customFormat="1" ht="16.5" customHeight="1">
      <c r="A171" s="38"/>
      <c r="B171" s="39"/>
      <c r="C171" s="280" t="s">
        <v>390</v>
      </c>
      <c r="D171" s="280" t="s">
        <v>258</v>
      </c>
      <c r="E171" s="281" t="s">
        <v>1569</v>
      </c>
      <c r="F171" s="282" t="s">
        <v>1570</v>
      </c>
      <c r="G171" s="283" t="s">
        <v>313</v>
      </c>
      <c r="H171" s="284">
        <v>55.721</v>
      </c>
      <c r="I171" s="285"/>
      <c r="J171" s="286">
        <f>ROUND(I171*H171,2)</f>
        <v>0</v>
      </c>
      <c r="K171" s="287"/>
      <c r="L171" s="288"/>
      <c r="M171" s="289" t="s">
        <v>1</v>
      </c>
      <c r="N171" s="290" t="s">
        <v>39</v>
      </c>
      <c r="O171" s="91"/>
      <c r="P171" s="238">
        <f>O171*H171</f>
        <v>0</v>
      </c>
      <c r="Q171" s="238">
        <v>0.00038</v>
      </c>
      <c r="R171" s="238">
        <f>Q171*H171</f>
        <v>0.02117398</v>
      </c>
      <c r="S171" s="238">
        <v>0</v>
      </c>
      <c r="T171" s="23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468</v>
      </c>
      <c r="AT171" s="240" t="s">
        <v>258</v>
      </c>
      <c r="AU171" s="240" t="s">
        <v>84</v>
      </c>
      <c r="AY171" s="17" t="s">
        <v>211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82</v>
      </c>
      <c r="BK171" s="241">
        <f>ROUND(I171*H171,2)</f>
        <v>0</v>
      </c>
      <c r="BL171" s="17" t="s">
        <v>310</v>
      </c>
      <c r="BM171" s="240" t="s">
        <v>1571</v>
      </c>
    </row>
    <row r="172" spans="1:51" s="14" customFormat="1" ht="12">
      <c r="A172" s="14"/>
      <c r="B172" s="258"/>
      <c r="C172" s="259"/>
      <c r="D172" s="249" t="s">
        <v>221</v>
      </c>
      <c r="E172" s="260" t="s">
        <v>1</v>
      </c>
      <c r="F172" s="261" t="s">
        <v>1572</v>
      </c>
      <c r="G172" s="259"/>
      <c r="H172" s="262">
        <v>55.721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8" t="s">
        <v>221</v>
      </c>
      <c r="AU172" s="268" t="s">
        <v>84</v>
      </c>
      <c r="AV172" s="14" t="s">
        <v>84</v>
      </c>
      <c r="AW172" s="14" t="s">
        <v>31</v>
      </c>
      <c r="AX172" s="14" t="s">
        <v>82</v>
      </c>
      <c r="AY172" s="268" t="s">
        <v>211</v>
      </c>
    </row>
    <row r="173" spans="1:65" s="2" customFormat="1" ht="16.5" customHeight="1">
      <c r="A173" s="38"/>
      <c r="B173" s="39"/>
      <c r="C173" s="280" t="s">
        <v>396</v>
      </c>
      <c r="D173" s="280" t="s">
        <v>258</v>
      </c>
      <c r="E173" s="281" t="s">
        <v>1573</v>
      </c>
      <c r="F173" s="282" t="s">
        <v>1574</v>
      </c>
      <c r="G173" s="283" t="s">
        <v>313</v>
      </c>
      <c r="H173" s="284">
        <v>114.72</v>
      </c>
      <c r="I173" s="285"/>
      <c r="J173" s="286">
        <f>ROUND(I173*H173,2)</f>
        <v>0</v>
      </c>
      <c r="K173" s="287"/>
      <c r="L173" s="288"/>
      <c r="M173" s="289" t="s">
        <v>1</v>
      </c>
      <c r="N173" s="290" t="s">
        <v>39</v>
      </c>
      <c r="O173" s="91"/>
      <c r="P173" s="238">
        <f>O173*H173</f>
        <v>0</v>
      </c>
      <c r="Q173" s="238">
        <v>0.00035</v>
      </c>
      <c r="R173" s="238">
        <f>Q173*H173</f>
        <v>0.040152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468</v>
      </c>
      <c r="AT173" s="240" t="s">
        <v>258</v>
      </c>
      <c r="AU173" s="240" t="s">
        <v>84</v>
      </c>
      <c r="AY173" s="17" t="s">
        <v>211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82</v>
      </c>
      <c r="BK173" s="241">
        <f>ROUND(I173*H173,2)</f>
        <v>0</v>
      </c>
      <c r="BL173" s="17" t="s">
        <v>310</v>
      </c>
      <c r="BM173" s="240" t="s">
        <v>1575</v>
      </c>
    </row>
    <row r="174" spans="1:51" s="14" customFormat="1" ht="12">
      <c r="A174" s="14"/>
      <c r="B174" s="258"/>
      <c r="C174" s="259"/>
      <c r="D174" s="249" t="s">
        <v>221</v>
      </c>
      <c r="E174" s="260" t="s">
        <v>1</v>
      </c>
      <c r="F174" s="261" t="s">
        <v>1576</v>
      </c>
      <c r="G174" s="259"/>
      <c r="H174" s="262">
        <v>114.72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8" t="s">
        <v>221</v>
      </c>
      <c r="AU174" s="268" t="s">
        <v>84</v>
      </c>
      <c r="AV174" s="14" t="s">
        <v>84</v>
      </c>
      <c r="AW174" s="14" t="s">
        <v>31</v>
      </c>
      <c r="AX174" s="14" t="s">
        <v>82</v>
      </c>
      <c r="AY174" s="268" t="s">
        <v>211</v>
      </c>
    </row>
    <row r="175" spans="1:65" s="2" customFormat="1" ht="16.5" customHeight="1">
      <c r="A175" s="38"/>
      <c r="B175" s="39"/>
      <c r="C175" s="280" t="s">
        <v>420</v>
      </c>
      <c r="D175" s="280" t="s">
        <v>258</v>
      </c>
      <c r="E175" s="281" t="s">
        <v>1577</v>
      </c>
      <c r="F175" s="282" t="s">
        <v>1578</v>
      </c>
      <c r="G175" s="283" t="s">
        <v>313</v>
      </c>
      <c r="H175" s="284">
        <v>57.36</v>
      </c>
      <c r="I175" s="285"/>
      <c r="J175" s="286">
        <f>ROUND(I175*H175,2)</f>
        <v>0</v>
      </c>
      <c r="K175" s="287"/>
      <c r="L175" s="288"/>
      <c r="M175" s="289" t="s">
        <v>1</v>
      </c>
      <c r="N175" s="290" t="s">
        <v>39</v>
      </c>
      <c r="O175" s="91"/>
      <c r="P175" s="238">
        <f>O175*H175</f>
        <v>0</v>
      </c>
      <c r="Q175" s="238">
        <v>0.00035</v>
      </c>
      <c r="R175" s="238">
        <f>Q175*H175</f>
        <v>0.020076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468</v>
      </c>
      <c r="AT175" s="240" t="s">
        <v>258</v>
      </c>
      <c r="AU175" s="240" t="s">
        <v>84</v>
      </c>
      <c r="AY175" s="17" t="s">
        <v>211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82</v>
      </c>
      <c r="BK175" s="241">
        <f>ROUND(I175*H175,2)</f>
        <v>0</v>
      </c>
      <c r="BL175" s="17" t="s">
        <v>310</v>
      </c>
      <c r="BM175" s="240" t="s">
        <v>1579</v>
      </c>
    </row>
    <row r="176" spans="1:51" s="14" customFormat="1" ht="12">
      <c r="A176" s="14"/>
      <c r="B176" s="258"/>
      <c r="C176" s="259"/>
      <c r="D176" s="249" t="s">
        <v>221</v>
      </c>
      <c r="E176" s="260" t="s">
        <v>1</v>
      </c>
      <c r="F176" s="261" t="s">
        <v>1580</v>
      </c>
      <c r="G176" s="259"/>
      <c r="H176" s="262">
        <v>57.36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8" t="s">
        <v>221</v>
      </c>
      <c r="AU176" s="268" t="s">
        <v>84</v>
      </c>
      <c r="AV176" s="14" t="s">
        <v>84</v>
      </c>
      <c r="AW176" s="14" t="s">
        <v>31</v>
      </c>
      <c r="AX176" s="14" t="s">
        <v>82</v>
      </c>
      <c r="AY176" s="268" t="s">
        <v>211</v>
      </c>
    </row>
    <row r="177" spans="1:65" s="2" customFormat="1" ht="16.5" customHeight="1">
      <c r="A177" s="38"/>
      <c r="B177" s="39"/>
      <c r="C177" s="280" t="s">
        <v>426</v>
      </c>
      <c r="D177" s="280" t="s">
        <v>258</v>
      </c>
      <c r="E177" s="281" t="s">
        <v>1581</v>
      </c>
      <c r="F177" s="282" t="s">
        <v>1582</v>
      </c>
      <c r="G177" s="283" t="s">
        <v>313</v>
      </c>
      <c r="H177" s="284">
        <v>32.777</v>
      </c>
      <c r="I177" s="285"/>
      <c r="J177" s="286">
        <f>ROUND(I177*H177,2)</f>
        <v>0</v>
      </c>
      <c r="K177" s="287"/>
      <c r="L177" s="288"/>
      <c r="M177" s="289" t="s">
        <v>1</v>
      </c>
      <c r="N177" s="290" t="s">
        <v>39</v>
      </c>
      <c r="O177" s="91"/>
      <c r="P177" s="238">
        <f>O177*H177</f>
        <v>0</v>
      </c>
      <c r="Q177" s="238">
        <v>0.0005</v>
      </c>
      <c r="R177" s="238">
        <f>Q177*H177</f>
        <v>0.0163885</v>
      </c>
      <c r="S177" s="238">
        <v>0</v>
      </c>
      <c r="T177" s="23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0" t="s">
        <v>468</v>
      </c>
      <c r="AT177" s="240" t="s">
        <v>258</v>
      </c>
      <c r="AU177" s="240" t="s">
        <v>84</v>
      </c>
      <c r="AY177" s="17" t="s">
        <v>211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7" t="s">
        <v>82</v>
      </c>
      <c r="BK177" s="241">
        <f>ROUND(I177*H177,2)</f>
        <v>0</v>
      </c>
      <c r="BL177" s="17" t="s">
        <v>310</v>
      </c>
      <c r="BM177" s="240" t="s">
        <v>1583</v>
      </c>
    </row>
    <row r="178" spans="1:51" s="14" customFormat="1" ht="12">
      <c r="A178" s="14"/>
      <c r="B178" s="258"/>
      <c r="C178" s="259"/>
      <c r="D178" s="249" t="s">
        <v>221</v>
      </c>
      <c r="E178" s="260" t="s">
        <v>1</v>
      </c>
      <c r="F178" s="261" t="s">
        <v>1584</v>
      </c>
      <c r="G178" s="259"/>
      <c r="H178" s="262">
        <v>32.777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8" t="s">
        <v>221</v>
      </c>
      <c r="AU178" s="268" t="s">
        <v>84</v>
      </c>
      <c r="AV178" s="14" t="s">
        <v>84</v>
      </c>
      <c r="AW178" s="14" t="s">
        <v>31</v>
      </c>
      <c r="AX178" s="14" t="s">
        <v>82</v>
      </c>
      <c r="AY178" s="268" t="s">
        <v>211</v>
      </c>
    </row>
    <row r="179" spans="1:65" s="2" customFormat="1" ht="16.5" customHeight="1">
      <c r="A179" s="38"/>
      <c r="B179" s="39"/>
      <c r="C179" s="280" t="s">
        <v>432</v>
      </c>
      <c r="D179" s="280" t="s">
        <v>258</v>
      </c>
      <c r="E179" s="281" t="s">
        <v>1585</v>
      </c>
      <c r="F179" s="282" t="s">
        <v>1586</v>
      </c>
      <c r="G179" s="283" t="s">
        <v>274</v>
      </c>
      <c r="H179" s="284">
        <v>81.943</v>
      </c>
      <c r="I179" s="285"/>
      <c r="J179" s="286">
        <f>ROUND(I179*H179,2)</f>
        <v>0</v>
      </c>
      <c r="K179" s="287"/>
      <c r="L179" s="288"/>
      <c r="M179" s="289" t="s">
        <v>1</v>
      </c>
      <c r="N179" s="290" t="s">
        <v>39</v>
      </c>
      <c r="O179" s="91"/>
      <c r="P179" s="238">
        <f>O179*H179</f>
        <v>0</v>
      </c>
      <c r="Q179" s="238">
        <v>4E-05</v>
      </c>
      <c r="R179" s="238">
        <f>Q179*H179</f>
        <v>0.00327772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468</v>
      </c>
      <c r="AT179" s="240" t="s">
        <v>258</v>
      </c>
      <c r="AU179" s="240" t="s">
        <v>84</v>
      </c>
      <c r="AY179" s="17" t="s">
        <v>211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82</v>
      </c>
      <c r="BK179" s="241">
        <f>ROUND(I179*H179,2)</f>
        <v>0</v>
      </c>
      <c r="BL179" s="17" t="s">
        <v>310</v>
      </c>
      <c r="BM179" s="240" t="s">
        <v>1587</v>
      </c>
    </row>
    <row r="180" spans="1:51" s="14" customFormat="1" ht="12">
      <c r="A180" s="14"/>
      <c r="B180" s="258"/>
      <c r="C180" s="259"/>
      <c r="D180" s="249" t="s">
        <v>221</v>
      </c>
      <c r="E180" s="260" t="s">
        <v>1</v>
      </c>
      <c r="F180" s="261" t="s">
        <v>1588</v>
      </c>
      <c r="G180" s="259"/>
      <c r="H180" s="262">
        <v>81.943</v>
      </c>
      <c r="I180" s="263"/>
      <c r="J180" s="259"/>
      <c r="K180" s="259"/>
      <c r="L180" s="264"/>
      <c r="M180" s="265"/>
      <c r="N180" s="266"/>
      <c r="O180" s="266"/>
      <c r="P180" s="266"/>
      <c r="Q180" s="266"/>
      <c r="R180" s="266"/>
      <c r="S180" s="266"/>
      <c r="T180" s="26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8" t="s">
        <v>221</v>
      </c>
      <c r="AU180" s="268" t="s">
        <v>84</v>
      </c>
      <c r="AV180" s="14" t="s">
        <v>84</v>
      </c>
      <c r="AW180" s="14" t="s">
        <v>31</v>
      </c>
      <c r="AX180" s="14" t="s">
        <v>82</v>
      </c>
      <c r="AY180" s="268" t="s">
        <v>211</v>
      </c>
    </row>
    <row r="181" spans="1:65" s="2" customFormat="1" ht="16.5" customHeight="1">
      <c r="A181" s="38"/>
      <c r="B181" s="39"/>
      <c r="C181" s="280" t="s">
        <v>440</v>
      </c>
      <c r="D181" s="280" t="s">
        <v>258</v>
      </c>
      <c r="E181" s="281" t="s">
        <v>1589</v>
      </c>
      <c r="F181" s="282" t="s">
        <v>1590</v>
      </c>
      <c r="G181" s="283" t="s">
        <v>274</v>
      </c>
      <c r="H181" s="284">
        <v>81.943</v>
      </c>
      <c r="I181" s="285"/>
      <c r="J181" s="286">
        <f>ROUND(I181*H181,2)</f>
        <v>0</v>
      </c>
      <c r="K181" s="287"/>
      <c r="L181" s="288"/>
      <c r="M181" s="289" t="s">
        <v>1</v>
      </c>
      <c r="N181" s="290" t="s">
        <v>39</v>
      </c>
      <c r="O181" s="91"/>
      <c r="P181" s="238">
        <f>O181*H181</f>
        <v>0</v>
      </c>
      <c r="Q181" s="238">
        <v>2E-05</v>
      </c>
      <c r="R181" s="238">
        <f>Q181*H181</f>
        <v>0.00163886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468</v>
      </c>
      <c r="AT181" s="240" t="s">
        <v>258</v>
      </c>
      <c r="AU181" s="240" t="s">
        <v>84</v>
      </c>
      <c r="AY181" s="17" t="s">
        <v>211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82</v>
      </c>
      <c r="BK181" s="241">
        <f>ROUND(I181*H181,2)</f>
        <v>0</v>
      </c>
      <c r="BL181" s="17" t="s">
        <v>310</v>
      </c>
      <c r="BM181" s="240" t="s">
        <v>1591</v>
      </c>
    </row>
    <row r="182" spans="1:51" s="14" customFormat="1" ht="12">
      <c r="A182" s="14"/>
      <c r="B182" s="258"/>
      <c r="C182" s="259"/>
      <c r="D182" s="249" t="s">
        <v>221</v>
      </c>
      <c r="E182" s="260" t="s">
        <v>1</v>
      </c>
      <c r="F182" s="261" t="s">
        <v>1588</v>
      </c>
      <c r="G182" s="259"/>
      <c r="H182" s="262">
        <v>81.943</v>
      </c>
      <c r="I182" s="263"/>
      <c r="J182" s="259"/>
      <c r="K182" s="259"/>
      <c r="L182" s="264"/>
      <c r="M182" s="265"/>
      <c r="N182" s="266"/>
      <c r="O182" s="266"/>
      <c r="P182" s="266"/>
      <c r="Q182" s="266"/>
      <c r="R182" s="266"/>
      <c r="S182" s="266"/>
      <c r="T182" s="26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8" t="s">
        <v>221</v>
      </c>
      <c r="AU182" s="268" t="s">
        <v>84</v>
      </c>
      <c r="AV182" s="14" t="s">
        <v>84</v>
      </c>
      <c r="AW182" s="14" t="s">
        <v>31</v>
      </c>
      <c r="AX182" s="14" t="s">
        <v>82</v>
      </c>
      <c r="AY182" s="268" t="s">
        <v>211</v>
      </c>
    </row>
    <row r="183" spans="1:63" s="12" customFormat="1" ht="22.8" customHeight="1">
      <c r="A183" s="12"/>
      <c r="B183" s="212"/>
      <c r="C183" s="213"/>
      <c r="D183" s="214" t="s">
        <v>73</v>
      </c>
      <c r="E183" s="226" t="s">
        <v>1592</v>
      </c>
      <c r="F183" s="226" t="s">
        <v>1593</v>
      </c>
      <c r="G183" s="213"/>
      <c r="H183" s="213"/>
      <c r="I183" s="216"/>
      <c r="J183" s="227">
        <f>BK183</f>
        <v>0</v>
      </c>
      <c r="K183" s="213"/>
      <c r="L183" s="218"/>
      <c r="M183" s="219"/>
      <c r="N183" s="220"/>
      <c r="O183" s="220"/>
      <c r="P183" s="221">
        <f>SUM(P184:P196)</f>
        <v>0</v>
      </c>
      <c r="Q183" s="220"/>
      <c r="R183" s="221">
        <f>SUM(R184:R196)</f>
        <v>0.8593999999999999</v>
      </c>
      <c r="S183" s="220"/>
      <c r="T183" s="222">
        <f>SUM(T184:T196)</f>
        <v>0.14650000000000002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3" t="s">
        <v>84</v>
      </c>
      <c r="AT183" s="224" t="s">
        <v>73</v>
      </c>
      <c r="AU183" s="224" t="s">
        <v>82</v>
      </c>
      <c r="AY183" s="223" t="s">
        <v>211</v>
      </c>
      <c r="BK183" s="225">
        <f>SUM(BK184:BK196)</f>
        <v>0</v>
      </c>
    </row>
    <row r="184" spans="1:65" s="2" customFormat="1" ht="24.15" customHeight="1">
      <c r="A184" s="38"/>
      <c r="B184" s="39"/>
      <c r="C184" s="228" t="s">
        <v>444</v>
      </c>
      <c r="D184" s="228" t="s">
        <v>213</v>
      </c>
      <c r="E184" s="229" t="s">
        <v>1594</v>
      </c>
      <c r="F184" s="230" t="s">
        <v>1595</v>
      </c>
      <c r="G184" s="231" t="s">
        <v>292</v>
      </c>
      <c r="H184" s="232">
        <v>55</v>
      </c>
      <c r="I184" s="233"/>
      <c r="J184" s="234">
        <f>ROUND(I184*H184,2)</f>
        <v>0</v>
      </c>
      <c r="K184" s="235"/>
      <c r="L184" s="44"/>
      <c r="M184" s="236" t="s">
        <v>1</v>
      </c>
      <c r="N184" s="237" t="s">
        <v>39</v>
      </c>
      <c r="O184" s="91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0" t="s">
        <v>310</v>
      </c>
      <c r="AT184" s="240" t="s">
        <v>213</v>
      </c>
      <c r="AU184" s="240" t="s">
        <v>84</v>
      </c>
      <c r="AY184" s="17" t="s">
        <v>211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7" t="s">
        <v>82</v>
      </c>
      <c r="BK184" s="241">
        <f>ROUND(I184*H184,2)</f>
        <v>0</v>
      </c>
      <c r="BL184" s="17" t="s">
        <v>310</v>
      </c>
      <c r="BM184" s="240" t="s">
        <v>1596</v>
      </c>
    </row>
    <row r="185" spans="1:65" s="2" customFormat="1" ht="16.5" customHeight="1">
      <c r="A185" s="38"/>
      <c r="B185" s="39"/>
      <c r="C185" s="228" t="s">
        <v>453</v>
      </c>
      <c r="D185" s="228" t="s">
        <v>213</v>
      </c>
      <c r="E185" s="229" t="s">
        <v>1597</v>
      </c>
      <c r="F185" s="230" t="s">
        <v>1598</v>
      </c>
      <c r="G185" s="231" t="s">
        <v>292</v>
      </c>
      <c r="H185" s="232">
        <v>55</v>
      </c>
      <c r="I185" s="233"/>
      <c r="J185" s="234">
        <f>ROUND(I185*H185,2)</f>
        <v>0</v>
      </c>
      <c r="K185" s="235"/>
      <c r="L185" s="44"/>
      <c r="M185" s="236" t="s">
        <v>1</v>
      </c>
      <c r="N185" s="237" t="s">
        <v>39</v>
      </c>
      <c r="O185" s="91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310</v>
      </c>
      <c r="AT185" s="240" t="s">
        <v>213</v>
      </c>
      <c r="AU185" s="240" t="s">
        <v>84</v>
      </c>
      <c r="AY185" s="17" t="s">
        <v>211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7" t="s">
        <v>82</v>
      </c>
      <c r="BK185" s="241">
        <f>ROUND(I185*H185,2)</f>
        <v>0</v>
      </c>
      <c r="BL185" s="17" t="s">
        <v>310</v>
      </c>
      <c r="BM185" s="240" t="s">
        <v>1599</v>
      </c>
    </row>
    <row r="186" spans="1:65" s="2" customFormat="1" ht="24.15" customHeight="1">
      <c r="A186" s="38"/>
      <c r="B186" s="39"/>
      <c r="C186" s="228" t="s">
        <v>460</v>
      </c>
      <c r="D186" s="228" t="s">
        <v>213</v>
      </c>
      <c r="E186" s="229" t="s">
        <v>1600</v>
      </c>
      <c r="F186" s="230" t="s">
        <v>1601</v>
      </c>
      <c r="G186" s="231" t="s">
        <v>292</v>
      </c>
      <c r="H186" s="232">
        <v>55</v>
      </c>
      <c r="I186" s="233"/>
      <c r="J186" s="234">
        <f>ROUND(I186*H186,2)</f>
        <v>0</v>
      </c>
      <c r="K186" s="235"/>
      <c r="L186" s="44"/>
      <c r="M186" s="236" t="s">
        <v>1</v>
      </c>
      <c r="N186" s="237" t="s">
        <v>39</v>
      </c>
      <c r="O186" s="91"/>
      <c r="P186" s="238">
        <f>O186*H186</f>
        <v>0</v>
      </c>
      <c r="Q186" s="238">
        <v>0.0002</v>
      </c>
      <c r="R186" s="238">
        <f>Q186*H186</f>
        <v>0.011000000000000001</v>
      </c>
      <c r="S186" s="238">
        <v>0</v>
      </c>
      <c r="T186" s="23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310</v>
      </c>
      <c r="AT186" s="240" t="s">
        <v>213</v>
      </c>
      <c r="AU186" s="240" t="s">
        <v>84</v>
      </c>
      <c r="AY186" s="17" t="s">
        <v>211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7" t="s">
        <v>82</v>
      </c>
      <c r="BK186" s="241">
        <f>ROUND(I186*H186,2)</f>
        <v>0</v>
      </c>
      <c r="BL186" s="17" t="s">
        <v>310</v>
      </c>
      <c r="BM186" s="240" t="s">
        <v>1602</v>
      </c>
    </row>
    <row r="187" spans="1:65" s="2" customFormat="1" ht="16.5" customHeight="1">
      <c r="A187" s="38"/>
      <c r="B187" s="39"/>
      <c r="C187" s="228" t="s">
        <v>464</v>
      </c>
      <c r="D187" s="228" t="s">
        <v>213</v>
      </c>
      <c r="E187" s="229" t="s">
        <v>1603</v>
      </c>
      <c r="F187" s="230" t="s">
        <v>1604</v>
      </c>
      <c r="G187" s="231" t="s">
        <v>292</v>
      </c>
      <c r="H187" s="232">
        <v>55</v>
      </c>
      <c r="I187" s="233"/>
      <c r="J187" s="234">
        <f>ROUND(I187*H187,2)</f>
        <v>0</v>
      </c>
      <c r="K187" s="235"/>
      <c r="L187" s="44"/>
      <c r="M187" s="236" t="s">
        <v>1</v>
      </c>
      <c r="N187" s="237" t="s">
        <v>39</v>
      </c>
      <c r="O187" s="91"/>
      <c r="P187" s="238">
        <f>O187*H187</f>
        <v>0</v>
      </c>
      <c r="Q187" s="238">
        <v>0.015</v>
      </c>
      <c r="R187" s="238">
        <f>Q187*H187</f>
        <v>0.825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310</v>
      </c>
      <c r="AT187" s="240" t="s">
        <v>213</v>
      </c>
      <c r="AU187" s="240" t="s">
        <v>84</v>
      </c>
      <c r="AY187" s="17" t="s">
        <v>211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82</v>
      </c>
      <c r="BK187" s="241">
        <f>ROUND(I187*H187,2)</f>
        <v>0</v>
      </c>
      <c r="BL187" s="17" t="s">
        <v>310</v>
      </c>
      <c r="BM187" s="240" t="s">
        <v>1605</v>
      </c>
    </row>
    <row r="188" spans="1:65" s="2" customFormat="1" ht="24.15" customHeight="1">
      <c r="A188" s="38"/>
      <c r="B188" s="39"/>
      <c r="C188" s="228" t="s">
        <v>478</v>
      </c>
      <c r="D188" s="228" t="s">
        <v>213</v>
      </c>
      <c r="E188" s="229" t="s">
        <v>1606</v>
      </c>
      <c r="F188" s="230" t="s">
        <v>1607</v>
      </c>
      <c r="G188" s="231" t="s">
        <v>292</v>
      </c>
      <c r="H188" s="232">
        <v>55</v>
      </c>
      <c r="I188" s="233"/>
      <c r="J188" s="234">
        <f>ROUND(I188*H188,2)</f>
        <v>0</v>
      </c>
      <c r="K188" s="235"/>
      <c r="L188" s="44"/>
      <c r="M188" s="236" t="s">
        <v>1</v>
      </c>
      <c r="N188" s="237" t="s">
        <v>39</v>
      </c>
      <c r="O188" s="91"/>
      <c r="P188" s="238">
        <f>O188*H188</f>
        <v>0</v>
      </c>
      <c r="Q188" s="238">
        <v>0</v>
      </c>
      <c r="R188" s="238">
        <f>Q188*H188</f>
        <v>0</v>
      </c>
      <c r="S188" s="238">
        <v>0.0025</v>
      </c>
      <c r="T188" s="239">
        <f>S188*H188</f>
        <v>0.1375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310</v>
      </c>
      <c r="AT188" s="240" t="s">
        <v>213</v>
      </c>
      <c r="AU188" s="240" t="s">
        <v>84</v>
      </c>
      <c r="AY188" s="17" t="s">
        <v>211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7" t="s">
        <v>82</v>
      </c>
      <c r="BK188" s="241">
        <f>ROUND(I188*H188,2)</f>
        <v>0</v>
      </c>
      <c r="BL188" s="17" t="s">
        <v>310</v>
      </c>
      <c r="BM188" s="240" t="s">
        <v>1608</v>
      </c>
    </row>
    <row r="189" spans="1:65" s="2" customFormat="1" ht="16.5" customHeight="1">
      <c r="A189" s="38"/>
      <c r="B189" s="39"/>
      <c r="C189" s="228" t="s">
        <v>487</v>
      </c>
      <c r="D189" s="228" t="s">
        <v>213</v>
      </c>
      <c r="E189" s="229" t="s">
        <v>1609</v>
      </c>
      <c r="F189" s="230" t="s">
        <v>1610</v>
      </c>
      <c r="G189" s="231" t="s">
        <v>292</v>
      </c>
      <c r="H189" s="232">
        <v>55</v>
      </c>
      <c r="I189" s="233"/>
      <c r="J189" s="234">
        <f>ROUND(I189*H189,2)</f>
        <v>0</v>
      </c>
      <c r="K189" s="235"/>
      <c r="L189" s="44"/>
      <c r="M189" s="236" t="s">
        <v>1</v>
      </c>
      <c r="N189" s="237" t="s">
        <v>39</v>
      </c>
      <c r="O189" s="91"/>
      <c r="P189" s="238">
        <f>O189*H189</f>
        <v>0</v>
      </c>
      <c r="Q189" s="238">
        <v>0.0003</v>
      </c>
      <c r="R189" s="238">
        <f>Q189*H189</f>
        <v>0.016499999999999997</v>
      </c>
      <c r="S189" s="238">
        <v>0</v>
      </c>
      <c r="T189" s="23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310</v>
      </c>
      <c r="AT189" s="240" t="s">
        <v>213</v>
      </c>
      <c r="AU189" s="240" t="s">
        <v>84</v>
      </c>
      <c r="AY189" s="17" t="s">
        <v>211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7" t="s">
        <v>82</v>
      </c>
      <c r="BK189" s="241">
        <f>ROUND(I189*H189,2)</f>
        <v>0</v>
      </c>
      <c r="BL189" s="17" t="s">
        <v>310</v>
      </c>
      <c r="BM189" s="240" t="s">
        <v>1611</v>
      </c>
    </row>
    <row r="190" spans="1:65" s="2" customFormat="1" ht="16.5" customHeight="1">
      <c r="A190" s="38"/>
      <c r="B190" s="39"/>
      <c r="C190" s="280" t="s">
        <v>499</v>
      </c>
      <c r="D190" s="280" t="s">
        <v>258</v>
      </c>
      <c r="E190" s="281" t="s">
        <v>1612</v>
      </c>
      <c r="F190" s="282" t="s">
        <v>1613</v>
      </c>
      <c r="G190" s="283" t="s">
        <v>313</v>
      </c>
      <c r="H190" s="284">
        <v>30</v>
      </c>
      <c r="I190" s="285"/>
      <c r="J190" s="286">
        <f>ROUND(I190*H190,2)</f>
        <v>0</v>
      </c>
      <c r="K190" s="287"/>
      <c r="L190" s="288"/>
      <c r="M190" s="289" t="s">
        <v>1</v>
      </c>
      <c r="N190" s="290" t="s">
        <v>39</v>
      </c>
      <c r="O190" s="91"/>
      <c r="P190" s="238">
        <f>O190*H190</f>
        <v>0</v>
      </c>
      <c r="Q190" s="238">
        <v>0.00022</v>
      </c>
      <c r="R190" s="238">
        <f>Q190*H190</f>
        <v>0.0066</v>
      </c>
      <c r="S190" s="238">
        <v>0</v>
      </c>
      <c r="T190" s="23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468</v>
      </c>
      <c r="AT190" s="240" t="s">
        <v>258</v>
      </c>
      <c r="AU190" s="240" t="s">
        <v>84</v>
      </c>
      <c r="AY190" s="17" t="s">
        <v>211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7" t="s">
        <v>82</v>
      </c>
      <c r="BK190" s="241">
        <f>ROUND(I190*H190,2)</f>
        <v>0</v>
      </c>
      <c r="BL190" s="17" t="s">
        <v>310</v>
      </c>
      <c r="BM190" s="240" t="s">
        <v>1614</v>
      </c>
    </row>
    <row r="191" spans="1:51" s="14" customFormat="1" ht="12">
      <c r="A191" s="14"/>
      <c r="B191" s="258"/>
      <c r="C191" s="259"/>
      <c r="D191" s="249" t="s">
        <v>221</v>
      </c>
      <c r="E191" s="260" t="s">
        <v>1</v>
      </c>
      <c r="F191" s="261" t="s">
        <v>1615</v>
      </c>
      <c r="G191" s="259"/>
      <c r="H191" s="262">
        <v>30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8" t="s">
        <v>221</v>
      </c>
      <c r="AU191" s="268" t="s">
        <v>84</v>
      </c>
      <c r="AV191" s="14" t="s">
        <v>84</v>
      </c>
      <c r="AW191" s="14" t="s">
        <v>31</v>
      </c>
      <c r="AX191" s="14" t="s">
        <v>82</v>
      </c>
      <c r="AY191" s="268" t="s">
        <v>211</v>
      </c>
    </row>
    <row r="192" spans="1:65" s="2" customFormat="1" ht="24.15" customHeight="1">
      <c r="A192" s="38"/>
      <c r="B192" s="39"/>
      <c r="C192" s="228" t="s">
        <v>508</v>
      </c>
      <c r="D192" s="228" t="s">
        <v>213</v>
      </c>
      <c r="E192" s="229" t="s">
        <v>1616</v>
      </c>
      <c r="F192" s="230" t="s">
        <v>1617</v>
      </c>
      <c r="G192" s="231" t="s">
        <v>313</v>
      </c>
      <c r="H192" s="232">
        <v>21</v>
      </c>
      <c r="I192" s="233"/>
      <c r="J192" s="234">
        <f>ROUND(I192*H192,2)</f>
        <v>0</v>
      </c>
      <c r="K192" s="235"/>
      <c r="L192" s="44"/>
      <c r="M192" s="236" t="s">
        <v>1</v>
      </c>
      <c r="N192" s="237" t="s">
        <v>39</v>
      </c>
      <c r="O192" s="91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0" t="s">
        <v>310</v>
      </c>
      <c r="AT192" s="240" t="s">
        <v>213</v>
      </c>
      <c r="AU192" s="240" t="s">
        <v>84</v>
      </c>
      <c r="AY192" s="17" t="s">
        <v>211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7" t="s">
        <v>82</v>
      </c>
      <c r="BK192" s="241">
        <f>ROUND(I192*H192,2)</f>
        <v>0</v>
      </c>
      <c r="BL192" s="17" t="s">
        <v>310</v>
      </c>
      <c r="BM192" s="240" t="s">
        <v>1618</v>
      </c>
    </row>
    <row r="193" spans="1:65" s="2" customFormat="1" ht="21.75" customHeight="1">
      <c r="A193" s="38"/>
      <c r="B193" s="39"/>
      <c r="C193" s="228" t="s">
        <v>468</v>
      </c>
      <c r="D193" s="228" t="s">
        <v>213</v>
      </c>
      <c r="E193" s="229" t="s">
        <v>1619</v>
      </c>
      <c r="F193" s="230" t="s">
        <v>1620</v>
      </c>
      <c r="G193" s="231" t="s">
        <v>313</v>
      </c>
      <c r="H193" s="232">
        <v>30</v>
      </c>
      <c r="I193" s="233"/>
      <c r="J193" s="234">
        <f>ROUND(I193*H193,2)</f>
        <v>0</v>
      </c>
      <c r="K193" s="235"/>
      <c r="L193" s="44"/>
      <c r="M193" s="236" t="s">
        <v>1</v>
      </c>
      <c r="N193" s="237" t="s">
        <v>39</v>
      </c>
      <c r="O193" s="91"/>
      <c r="P193" s="238">
        <f>O193*H193</f>
        <v>0</v>
      </c>
      <c r="Q193" s="238">
        <v>0</v>
      </c>
      <c r="R193" s="238">
        <f>Q193*H193</f>
        <v>0</v>
      </c>
      <c r="S193" s="238">
        <v>0.0003</v>
      </c>
      <c r="T193" s="239">
        <f>S193*H193</f>
        <v>0.009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0" t="s">
        <v>310</v>
      </c>
      <c r="AT193" s="240" t="s">
        <v>213</v>
      </c>
      <c r="AU193" s="240" t="s">
        <v>84</v>
      </c>
      <c r="AY193" s="17" t="s">
        <v>211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7" t="s">
        <v>82</v>
      </c>
      <c r="BK193" s="241">
        <f>ROUND(I193*H193,2)</f>
        <v>0</v>
      </c>
      <c r="BL193" s="17" t="s">
        <v>310</v>
      </c>
      <c r="BM193" s="240" t="s">
        <v>1621</v>
      </c>
    </row>
    <row r="194" spans="1:65" s="2" customFormat="1" ht="66.75" customHeight="1">
      <c r="A194" s="38"/>
      <c r="B194" s="39"/>
      <c r="C194" s="280" t="s">
        <v>473</v>
      </c>
      <c r="D194" s="280" t="s">
        <v>258</v>
      </c>
      <c r="E194" s="281" t="s">
        <v>1622</v>
      </c>
      <c r="F194" s="282" t="s">
        <v>1623</v>
      </c>
      <c r="G194" s="283" t="s">
        <v>292</v>
      </c>
      <c r="H194" s="284">
        <v>60</v>
      </c>
      <c r="I194" s="285"/>
      <c r="J194" s="286">
        <f>ROUND(I194*H194,2)</f>
        <v>0</v>
      </c>
      <c r="K194" s="287"/>
      <c r="L194" s="288"/>
      <c r="M194" s="289" t="s">
        <v>1</v>
      </c>
      <c r="N194" s="290" t="s">
        <v>39</v>
      </c>
      <c r="O194" s="91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1521</v>
      </c>
      <c r="AT194" s="240" t="s">
        <v>258</v>
      </c>
      <c r="AU194" s="240" t="s">
        <v>84</v>
      </c>
      <c r="AY194" s="17" t="s">
        <v>211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82</v>
      </c>
      <c r="BK194" s="241">
        <f>ROUND(I194*H194,2)</f>
        <v>0</v>
      </c>
      <c r="BL194" s="17" t="s">
        <v>1521</v>
      </c>
      <c r="BM194" s="240" t="s">
        <v>1624</v>
      </c>
    </row>
    <row r="195" spans="1:65" s="2" customFormat="1" ht="16.5" customHeight="1">
      <c r="A195" s="38"/>
      <c r="B195" s="39"/>
      <c r="C195" s="228" t="s">
        <v>513</v>
      </c>
      <c r="D195" s="228" t="s">
        <v>213</v>
      </c>
      <c r="E195" s="229" t="s">
        <v>1625</v>
      </c>
      <c r="F195" s="230" t="s">
        <v>1626</v>
      </c>
      <c r="G195" s="231" t="s">
        <v>313</v>
      </c>
      <c r="H195" s="232">
        <v>30</v>
      </c>
      <c r="I195" s="233"/>
      <c r="J195" s="234">
        <f>ROUND(I195*H195,2)</f>
        <v>0</v>
      </c>
      <c r="K195" s="235"/>
      <c r="L195" s="44"/>
      <c r="M195" s="236" t="s">
        <v>1</v>
      </c>
      <c r="N195" s="237" t="s">
        <v>39</v>
      </c>
      <c r="O195" s="91"/>
      <c r="P195" s="238">
        <f>O195*H195</f>
        <v>0</v>
      </c>
      <c r="Q195" s="238">
        <v>1E-05</v>
      </c>
      <c r="R195" s="238">
        <f>Q195*H195</f>
        <v>0.00030000000000000003</v>
      </c>
      <c r="S195" s="238">
        <v>0</v>
      </c>
      <c r="T195" s="23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0" t="s">
        <v>310</v>
      </c>
      <c r="AT195" s="240" t="s">
        <v>213</v>
      </c>
      <c r="AU195" s="240" t="s">
        <v>84</v>
      </c>
      <c r="AY195" s="17" t="s">
        <v>211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7" t="s">
        <v>82</v>
      </c>
      <c r="BK195" s="241">
        <f>ROUND(I195*H195,2)</f>
        <v>0</v>
      </c>
      <c r="BL195" s="17" t="s">
        <v>310</v>
      </c>
      <c r="BM195" s="240" t="s">
        <v>1627</v>
      </c>
    </row>
    <row r="196" spans="1:65" s="2" customFormat="1" ht="24.15" customHeight="1">
      <c r="A196" s="38"/>
      <c r="B196" s="39"/>
      <c r="C196" s="228" t="s">
        <v>519</v>
      </c>
      <c r="D196" s="228" t="s">
        <v>213</v>
      </c>
      <c r="E196" s="229" t="s">
        <v>1628</v>
      </c>
      <c r="F196" s="230" t="s">
        <v>1629</v>
      </c>
      <c r="G196" s="231" t="s">
        <v>292</v>
      </c>
      <c r="H196" s="232">
        <v>55</v>
      </c>
      <c r="I196" s="233"/>
      <c r="J196" s="234">
        <f>ROUND(I196*H196,2)</f>
        <v>0</v>
      </c>
      <c r="K196" s="235"/>
      <c r="L196" s="44"/>
      <c r="M196" s="236" t="s">
        <v>1</v>
      </c>
      <c r="N196" s="237" t="s">
        <v>39</v>
      </c>
      <c r="O196" s="91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310</v>
      </c>
      <c r="AT196" s="240" t="s">
        <v>213</v>
      </c>
      <c r="AU196" s="240" t="s">
        <v>84</v>
      </c>
      <c r="AY196" s="17" t="s">
        <v>211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7" t="s">
        <v>82</v>
      </c>
      <c r="BK196" s="241">
        <f>ROUND(I196*H196,2)</f>
        <v>0</v>
      </c>
      <c r="BL196" s="17" t="s">
        <v>310</v>
      </c>
      <c r="BM196" s="240" t="s">
        <v>1630</v>
      </c>
    </row>
    <row r="197" spans="1:63" s="12" customFormat="1" ht="22.8" customHeight="1">
      <c r="A197" s="12"/>
      <c r="B197" s="212"/>
      <c r="C197" s="213"/>
      <c r="D197" s="214" t="s">
        <v>73</v>
      </c>
      <c r="E197" s="226" t="s">
        <v>1215</v>
      </c>
      <c r="F197" s="226" t="s">
        <v>1216</v>
      </c>
      <c r="G197" s="213"/>
      <c r="H197" s="213"/>
      <c r="I197" s="216"/>
      <c r="J197" s="227">
        <f>BK197</f>
        <v>0</v>
      </c>
      <c r="K197" s="213"/>
      <c r="L197" s="218"/>
      <c r="M197" s="219"/>
      <c r="N197" s="220"/>
      <c r="O197" s="220"/>
      <c r="P197" s="221">
        <f>SUM(P198:P203)</f>
        <v>0</v>
      </c>
      <c r="Q197" s="220"/>
      <c r="R197" s="221">
        <f>SUM(R198:R203)</f>
        <v>0.04486</v>
      </c>
      <c r="S197" s="220"/>
      <c r="T197" s="222">
        <f>SUM(T198:T203)</f>
        <v>0.20375000000000001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3" t="s">
        <v>84</v>
      </c>
      <c r="AT197" s="224" t="s">
        <v>73</v>
      </c>
      <c r="AU197" s="224" t="s">
        <v>82</v>
      </c>
      <c r="AY197" s="223" t="s">
        <v>211</v>
      </c>
      <c r="BK197" s="225">
        <f>SUM(BK198:BK203)</f>
        <v>0</v>
      </c>
    </row>
    <row r="198" spans="1:65" s="2" customFormat="1" ht="16.5" customHeight="1">
      <c r="A198" s="38"/>
      <c r="B198" s="39"/>
      <c r="C198" s="228" t="s">
        <v>525</v>
      </c>
      <c r="D198" s="228" t="s">
        <v>213</v>
      </c>
      <c r="E198" s="229" t="s">
        <v>1222</v>
      </c>
      <c r="F198" s="230" t="s">
        <v>1223</v>
      </c>
      <c r="G198" s="231" t="s">
        <v>292</v>
      </c>
      <c r="H198" s="232">
        <v>2.5</v>
      </c>
      <c r="I198" s="233"/>
      <c r="J198" s="234">
        <f>ROUND(I198*H198,2)</f>
        <v>0</v>
      </c>
      <c r="K198" s="235"/>
      <c r="L198" s="44"/>
      <c r="M198" s="236" t="s">
        <v>1</v>
      </c>
      <c r="N198" s="237" t="s">
        <v>39</v>
      </c>
      <c r="O198" s="91"/>
      <c r="P198" s="238">
        <f>O198*H198</f>
        <v>0</v>
      </c>
      <c r="Q198" s="238">
        <v>0.0003</v>
      </c>
      <c r="R198" s="238">
        <f>Q198*H198</f>
        <v>0.0007499999999999999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310</v>
      </c>
      <c r="AT198" s="240" t="s">
        <v>213</v>
      </c>
      <c r="AU198" s="240" t="s">
        <v>84</v>
      </c>
      <c r="AY198" s="17" t="s">
        <v>211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7" t="s">
        <v>82</v>
      </c>
      <c r="BK198" s="241">
        <f>ROUND(I198*H198,2)</f>
        <v>0</v>
      </c>
      <c r="BL198" s="17" t="s">
        <v>310</v>
      </c>
      <c r="BM198" s="240" t="s">
        <v>1631</v>
      </c>
    </row>
    <row r="199" spans="1:65" s="2" customFormat="1" ht="24.15" customHeight="1">
      <c r="A199" s="38"/>
      <c r="B199" s="39"/>
      <c r="C199" s="228" t="s">
        <v>529</v>
      </c>
      <c r="D199" s="228" t="s">
        <v>213</v>
      </c>
      <c r="E199" s="229" t="s">
        <v>1632</v>
      </c>
      <c r="F199" s="230" t="s">
        <v>1633</v>
      </c>
      <c r="G199" s="231" t="s">
        <v>292</v>
      </c>
      <c r="H199" s="232">
        <v>2.5</v>
      </c>
      <c r="I199" s="233"/>
      <c r="J199" s="234">
        <f>ROUND(I199*H199,2)</f>
        <v>0</v>
      </c>
      <c r="K199" s="235"/>
      <c r="L199" s="44"/>
      <c r="M199" s="236" t="s">
        <v>1</v>
      </c>
      <c r="N199" s="237" t="s">
        <v>39</v>
      </c>
      <c r="O199" s="91"/>
      <c r="P199" s="238">
        <f>O199*H199</f>
        <v>0</v>
      </c>
      <c r="Q199" s="238">
        <v>0</v>
      </c>
      <c r="R199" s="238">
        <f>Q199*H199</f>
        <v>0</v>
      </c>
      <c r="S199" s="238">
        <v>0.0815</v>
      </c>
      <c r="T199" s="239">
        <f>S199*H199</f>
        <v>0.20375000000000001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0" t="s">
        <v>310</v>
      </c>
      <c r="AT199" s="240" t="s">
        <v>213</v>
      </c>
      <c r="AU199" s="240" t="s">
        <v>84</v>
      </c>
      <c r="AY199" s="17" t="s">
        <v>211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7" t="s">
        <v>82</v>
      </c>
      <c r="BK199" s="241">
        <f>ROUND(I199*H199,2)</f>
        <v>0</v>
      </c>
      <c r="BL199" s="17" t="s">
        <v>310</v>
      </c>
      <c r="BM199" s="240" t="s">
        <v>1634</v>
      </c>
    </row>
    <row r="200" spans="1:65" s="2" customFormat="1" ht="24.15" customHeight="1">
      <c r="A200" s="38"/>
      <c r="B200" s="39"/>
      <c r="C200" s="228" t="s">
        <v>538</v>
      </c>
      <c r="D200" s="228" t="s">
        <v>213</v>
      </c>
      <c r="E200" s="229" t="s">
        <v>1635</v>
      </c>
      <c r="F200" s="230" t="s">
        <v>1636</v>
      </c>
      <c r="G200" s="231" t="s">
        <v>292</v>
      </c>
      <c r="H200" s="232">
        <v>2.5</v>
      </c>
      <c r="I200" s="233"/>
      <c r="J200" s="234">
        <f>ROUND(I200*H200,2)</f>
        <v>0</v>
      </c>
      <c r="K200" s="235"/>
      <c r="L200" s="44"/>
      <c r="M200" s="236" t="s">
        <v>1</v>
      </c>
      <c r="N200" s="237" t="s">
        <v>39</v>
      </c>
      <c r="O200" s="91"/>
      <c r="P200" s="238">
        <f>O200*H200</f>
        <v>0</v>
      </c>
      <c r="Q200" s="238">
        <v>0.0049</v>
      </c>
      <c r="R200" s="238">
        <f>Q200*H200</f>
        <v>0.01225</v>
      </c>
      <c r="S200" s="238">
        <v>0</v>
      </c>
      <c r="T200" s="23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0" t="s">
        <v>310</v>
      </c>
      <c r="AT200" s="240" t="s">
        <v>213</v>
      </c>
      <c r="AU200" s="240" t="s">
        <v>84</v>
      </c>
      <c r="AY200" s="17" t="s">
        <v>211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7" t="s">
        <v>82</v>
      </c>
      <c r="BK200" s="241">
        <f>ROUND(I200*H200,2)</f>
        <v>0</v>
      </c>
      <c r="BL200" s="17" t="s">
        <v>310</v>
      </c>
      <c r="BM200" s="240" t="s">
        <v>1637</v>
      </c>
    </row>
    <row r="201" spans="1:65" s="2" customFormat="1" ht="16.5" customHeight="1">
      <c r="A201" s="38"/>
      <c r="B201" s="39"/>
      <c r="C201" s="280" t="s">
        <v>543</v>
      </c>
      <c r="D201" s="280" t="s">
        <v>258</v>
      </c>
      <c r="E201" s="281" t="s">
        <v>1254</v>
      </c>
      <c r="F201" s="282" t="s">
        <v>1255</v>
      </c>
      <c r="G201" s="283" t="s">
        <v>292</v>
      </c>
      <c r="H201" s="284">
        <v>2.7</v>
      </c>
      <c r="I201" s="285"/>
      <c r="J201" s="286">
        <f>ROUND(I201*H201,2)</f>
        <v>0</v>
      </c>
      <c r="K201" s="287"/>
      <c r="L201" s="288"/>
      <c r="M201" s="289" t="s">
        <v>1</v>
      </c>
      <c r="N201" s="290" t="s">
        <v>39</v>
      </c>
      <c r="O201" s="91"/>
      <c r="P201" s="238">
        <f>O201*H201</f>
        <v>0</v>
      </c>
      <c r="Q201" s="238">
        <v>0.0118</v>
      </c>
      <c r="R201" s="238">
        <f>Q201*H201</f>
        <v>0.03186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468</v>
      </c>
      <c r="AT201" s="240" t="s">
        <v>258</v>
      </c>
      <c r="AU201" s="240" t="s">
        <v>84</v>
      </c>
      <c r="AY201" s="17" t="s">
        <v>211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82</v>
      </c>
      <c r="BK201" s="241">
        <f>ROUND(I201*H201,2)</f>
        <v>0</v>
      </c>
      <c r="BL201" s="17" t="s">
        <v>310</v>
      </c>
      <c r="BM201" s="240" t="s">
        <v>1638</v>
      </c>
    </row>
    <row r="202" spans="1:65" s="2" customFormat="1" ht="24.15" customHeight="1">
      <c r="A202" s="38"/>
      <c r="B202" s="39"/>
      <c r="C202" s="228" t="s">
        <v>547</v>
      </c>
      <c r="D202" s="228" t="s">
        <v>213</v>
      </c>
      <c r="E202" s="229" t="s">
        <v>1639</v>
      </c>
      <c r="F202" s="230" t="s">
        <v>1640</v>
      </c>
      <c r="G202" s="231" t="s">
        <v>292</v>
      </c>
      <c r="H202" s="232">
        <v>2.5</v>
      </c>
      <c r="I202" s="233"/>
      <c r="J202" s="234">
        <f>ROUND(I202*H202,2)</f>
        <v>0</v>
      </c>
      <c r="K202" s="235"/>
      <c r="L202" s="44"/>
      <c r="M202" s="236" t="s">
        <v>1</v>
      </c>
      <c r="N202" s="237" t="s">
        <v>39</v>
      </c>
      <c r="O202" s="91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0" t="s">
        <v>310</v>
      </c>
      <c r="AT202" s="240" t="s">
        <v>213</v>
      </c>
      <c r="AU202" s="240" t="s">
        <v>84</v>
      </c>
      <c r="AY202" s="17" t="s">
        <v>211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7" t="s">
        <v>82</v>
      </c>
      <c r="BK202" s="241">
        <f>ROUND(I202*H202,2)</f>
        <v>0</v>
      </c>
      <c r="BL202" s="17" t="s">
        <v>310</v>
      </c>
      <c r="BM202" s="240" t="s">
        <v>1641</v>
      </c>
    </row>
    <row r="203" spans="1:65" s="2" customFormat="1" ht="16.5" customHeight="1">
      <c r="A203" s="38"/>
      <c r="B203" s="39"/>
      <c r="C203" s="228" t="s">
        <v>553</v>
      </c>
      <c r="D203" s="228" t="s">
        <v>213</v>
      </c>
      <c r="E203" s="229" t="s">
        <v>1642</v>
      </c>
      <c r="F203" s="230" t="s">
        <v>1643</v>
      </c>
      <c r="G203" s="231" t="s">
        <v>292</v>
      </c>
      <c r="H203" s="232">
        <v>2.5</v>
      </c>
      <c r="I203" s="233"/>
      <c r="J203" s="234">
        <f>ROUND(I203*H203,2)</f>
        <v>0</v>
      </c>
      <c r="K203" s="235"/>
      <c r="L203" s="44"/>
      <c r="M203" s="236" t="s">
        <v>1</v>
      </c>
      <c r="N203" s="237" t="s">
        <v>39</v>
      </c>
      <c r="O203" s="91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0" t="s">
        <v>1521</v>
      </c>
      <c r="AT203" s="240" t="s">
        <v>213</v>
      </c>
      <c r="AU203" s="240" t="s">
        <v>84</v>
      </c>
      <c r="AY203" s="17" t="s">
        <v>211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7" t="s">
        <v>82</v>
      </c>
      <c r="BK203" s="241">
        <f>ROUND(I203*H203,2)</f>
        <v>0</v>
      </c>
      <c r="BL203" s="17" t="s">
        <v>1521</v>
      </c>
      <c r="BM203" s="240" t="s">
        <v>1644</v>
      </c>
    </row>
    <row r="204" spans="1:63" s="12" customFormat="1" ht="22.8" customHeight="1">
      <c r="A204" s="12"/>
      <c r="B204" s="212"/>
      <c r="C204" s="213"/>
      <c r="D204" s="214" t="s">
        <v>73</v>
      </c>
      <c r="E204" s="226" t="s">
        <v>1284</v>
      </c>
      <c r="F204" s="226" t="s">
        <v>1285</v>
      </c>
      <c r="G204" s="213"/>
      <c r="H204" s="213"/>
      <c r="I204" s="216"/>
      <c r="J204" s="227">
        <f>BK204</f>
        <v>0</v>
      </c>
      <c r="K204" s="213"/>
      <c r="L204" s="218"/>
      <c r="M204" s="219"/>
      <c r="N204" s="220"/>
      <c r="O204" s="220"/>
      <c r="P204" s="221">
        <f>SUM(P205:P212)</f>
        <v>0</v>
      </c>
      <c r="Q204" s="220"/>
      <c r="R204" s="221">
        <f>SUM(R205:R212)</f>
        <v>0.027030000000000002</v>
      </c>
      <c r="S204" s="220"/>
      <c r="T204" s="222">
        <f>SUM(T205:T212)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3" t="s">
        <v>84</v>
      </c>
      <c r="AT204" s="224" t="s">
        <v>73</v>
      </c>
      <c r="AU204" s="224" t="s">
        <v>82</v>
      </c>
      <c r="AY204" s="223" t="s">
        <v>211</v>
      </c>
      <c r="BK204" s="225">
        <f>SUM(BK205:BK212)</f>
        <v>0</v>
      </c>
    </row>
    <row r="205" spans="1:65" s="2" customFormat="1" ht="33" customHeight="1">
      <c r="A205" s="38"/>
      <c r="B205" s="39"/>
      <c r="C205" s="228" t="s">
        <v>557</v>
      </c>
      <c r="D205" s="228" t="s">
        <v>213</v>
      </c>
      <c r="E205" s="229" t="s">
        <v>1645</v>
      </c>
      <c r="F205" s="230" t="s">
        <v>1646</v>
      </c>
      <c r="G205" s="231" t="s">
        <v>292</v>
      </c>
      <c r="H205" s="232">
        <v>27</v>
      </c>
      <c r="I205" s="233"/>
      <c r="J205" s="234">
        <f>ROUND(I205*H205,2)</f>
        <v>0</v>
      </c>
      <c r="K205" s="235"/>
      <c r="L205" s="44"/>
      <c r="M205" s="236" t="s">
        <v>1</v>
      </c>
      <c r="N205" s="237" t="s">
        <v>39</v>
      </c>
      <c r="O205" s="91"/>
      <c r="P205" s="238">
        <f>O205*H205</f>
        <v>0</v>
      </c>
      <c r="Q205" s="238">
        <v>0.00023</v>
      </c>
      <c r="R205" s="238">
        <f>Q205*H205</f>
        <v>0.00621</v>
      </c>
      <c r="S205" s="238">
        <v>0</v>
      </c>
      <c r="T205" s="23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310</v>
      </c>
      <c r="AT205" s="240" t="s">
        <v>213</v>
      </c>
      <c r="AU205" s="240" t="s">
        <v>84</v>
      </c>
      <c r="AY205" s="17" t="s">
        <v>211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7" t="s">
        <v>82</v>
      </c>
      <c r="BK205" s="241">
        <f>ROUND(I205*H205,2)</f>
        <v>0</v>
      </c>
      <c r="BL205" s="17" t="s">
        <v>310</v>
      </c>
      <c r="BM205" s="240" t="s">
        <v>1647</v>
      </c>
    </row>
    <row r="206" spans="1:65" s="2" customFormat="1" ht="24.15" customHeight="1">
      <c r="A206" s="38"/>
      <c r="B206" s="39"/>
      <c r="C206" s="228" t="s">
        <v>563</v>
      </c>
      <c r="D206" s="228" t="s">
        <v>213</v>
      </c>
      <c r="E206" s="229" t="s">
        <v>1648</v>
      </c>
      <c r="F206" s="230" t="s">
        <v>1649</v>
      </c>
      <c r="G206" s="231" t="s">
        <v>292</v>
      </c>
      <c r="H206" s="232">
        <v>27</v>
      </c>
      <c r="I206" s="233"/>
      <c r="J206" s="234">
        <f>ROUND(I206*H206,2)</f>
        <v>0</v>
      </c>
      <c r="K206" s="235"/>
      <c r="L206" s="44"/>
      <c r="M206" s="236" t="s">
        <v>1</v>
      </c>
      <c r="N206" s="237" t="s">
        <v>39</v>
      </c>
      <c r="O206" s="91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0" t="s">
        <v>310</v>
      </c>
      <c r="AT206" s="240" t="s">
        <v>213</v>
      </c>
      <c r="AU206" s="240" t="s">
        <v>84</v>
      </c>
      <c r="AY206" s="17" t="s">
        <v>211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7" t="s">
        <v>82</v>
      </c>
      <c r="BK206" s="241">
        <f>ROUND(I206*H206,2)</f>
        <v>0</v>
      </c>
      <c r="BL206" s="17" t="s">
        <v>310</v>
      </c>
      <c r="BM206" s="240" t="s">
        <v>1650</v>
      </c>
    </row>
    <row r="207" spans="1:65" s="2" customFormat="1" ht="24.15" customHeight="1">
      <c r="A207" s="38"/>
      <c r="B207" s="39"/>
      <c r="C207" s="228" t="s">
        <v>569</v>
      </c>
      <c r="D207" s="228" t="s">
        <v>213</v>
      </c>
      <c r="E207" s="229" t="s">
        <v>1651</v>
      </c>
      <c r="F207" s="230" t="s">
        <v>1652</v>
      </c>
      <c r="G207" s="231" t="s">
        <v>313</v>
      </c>
      <c r="H207" s="232">
        <v>16</v>
      </c>
      <c r="I207" s="233"/>
      <c r="J207" s="234">
        <f>ROUND(I207*H207,2)</f>
        <v>0</v>
      </c>
      <c r="K207" s="235"/>
      <c r="L207" s="44"/>
      <c r="M207" s="236" t="s">
        <v>1</v>
      </c>
      <c r="N207" s="237" t="s">
        <v>39</v>
      </c>
      <c r="O207" s="91"/>
      <c r="P207" s="238">
        <f>O207*H207</f>
        <v>0</v>
      </c>
      <c r="Q207" s="238">
        <v>2E-05</v>
      </c>
      <c r="R207" s="238">
        <f>Q207*H207</f>
        <v>0.00032</v>
      </c>
      <c r="S207" s="238">
        <v>0</v>
      </c>
      <c r="T207" s="23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310</v>
      </c>
      <c r="AT207" s="240" t="s">
        <v>213</v>
      </c>
      <c r="AU207" s="240" t="s">
        <v>84</v>
      </c>
      <c r="AY207" s="17" t="s">
        <v>211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82</v>
      </c>
      <c r="BK207" s="241">
        <f>ROUND(I207*H207,2)</f>
        <v>0</v>
      </c>
      <c r="BL207" s="17" t="s">
        <v>310</v>
      </c>
      <c r="BM207" s="240" t="s">
        <v>1653</v>
      </c>
    </row>
    <row r="208" spans="1:65" s="2" customFormat="1" ht="24.15" customHeight="1">
      <c r="A208" s="38"/>
      <c r="B208" s="39"/>
      <c r="C208" s="228" t="s">
        <v>575</v>
      </c>
      <c r="D208" s="228" t="s">
        <v>213</v>
      </c>
      <c r="E208" s="229" t="s">
        <v>1654</v>
      </c>
      <c r="F208" s="230" t="s">
        <v>1655</v>
      </c>
      <c r="G208" s="231" t="s">
        <v>292</v>
      </c>
      <c r="H208" s="232">
        <v>27</v>
      </c>
      <c r="I208" s="233"/>
      <c r="J208" s="234">
        <f>ROUND(I208*H208,2)</f>
        <v>0</v>
      </c>
      <c r="K208" s="235"/>
      <c r="L208" s="44"/>
      <c r="M208" s="236" t="s">
        <v>1</v>
      </c>
      <c r="N208" s="237" t="s">
        <v>39</v>
      </c>
      <c r="O208" s="91"/>
      <c r="P208" s="238">
        <f>O208*H208</f>
        <v>0</v>
      </c>
      <c r="Q208" s="238">
        <v>0.00041</v>
      </c>
      <c r="R208" s="238">
        <f>Q208*H208</f>
        <v>0.01107</v>
      </c>
      <c r="S208" s="238">
        <v>0</v>
      </c>
      <c r="T208" s="23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0" t="s">
        <v>310</v>
      </c>
      <c r="AT208" s="240" t="s">
        <v>213</v>
      </c>
      <c r="AU208" s="240" t="s">
        <v>84</v>
      </c>
      <c r="AY208" s="17" t="s">
        <v>211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7" t="s">
        <v>82</v>
      </c>
      <c r="BK208" s="241">
        <f>ROUND(I208*H208,2)</f>
        <v>0</v>
      </c>
      <c r="BL208" s="17" t="s">
        <v>310</v>
      </c>
      <c r="BM208" s="240" t="s">
        <v>1656</v>
      </c>
    </row>
    <row r="209" spans="1:65" s="2" customFormat="1" ht="24.15" customHeight="1">
      <c r="A209" s="38"/>
      <c r="B209" s="39"/>
      <c r="C209" s="228" t="s">
        <v>580</v>
      </c>
      <c r="D209" s="228" t="s">
        <v>213</v>
      </c>
      <c r="E209" s="229" t="s">
        <v>1657</v>
      </c>
      <c r="F209" s="230" t="s">
        <v>1658</v>
      </c>
      <c r="G209" s="231" t="s">
        <v>292</v>
      </c>
      <c r="H209" s="232">
        <v>27</v>
      </c>
      <c r="I209" s="233"/>
      <c r="J209" s="234">
        <f>ROUND(I209*H209,2)</f>
        <v>0</v>
      </c>
      <c r="K209" s="235"/>
      <c r="L209" s="44"/>
      <c r="M209" s="236" t="s">
        <v>1</v>
      </c>
      <c r="N209" s="237" t="s">
        <v>39</v>
      </c>
      <c r="O209" s="91"/>
      <c r="P209" s="238">
        <f>O209*H209</f>
        <v>0</v>
      </c>
      <c r="Q209" s="238">
        <v>0.00029</v>
      </c>
      <c r="R209" s="238">
        <f>Q209*H209</f>
        <v>0.00783</v>
      </c>
      <c r="S209" s="238">
        <v>0</v>
      </c>
      <c r="T209" s="23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310</v>
      </c>
      <c r="AT209" s="240" t="s">
        <v>213</v>
      </c>
      <c r="AU209" s="240" t="s">
        <v>84</v>
      </c>
      <c r="AY209" s="17" t="s">
        <v>211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7" t="s">
        <v>82</v>
      </c>
      <c r="BK209" s="241">
        <f>ROUND(I209*H209,2)</f>
        <v>0</v>
      </c>
      <c r="BL209" s="17" t="s">
        <v>310</v>
      </c>
      <c r="BM209" s="240" t="s">
        <v>1659</v>
      </c>
    </row>
    <row r="210" spans="1:65" s="2" customFormat="1" ht="24.15" customHeight="1">
      <c r="A210" s="38"/>
      <c r="B210" s="39"/>
      <c r="C210" s="228" t="s">
        <v>585</v>
      </c>
      <c r="D210" s="228" t="s">
        <v>213</v>
      </c>
      <c r="E210" s="229" t="s">
        <v>1660</v>
      </c>
      <c r="F210" s="230" t="s">
        <v>1661</v>
      </c>
      <c r="G210" s="231" t="s">
        <v>313</v>
      </c>
      <c r="H210" s="232">
        <v>16</v>
      </c>
      <c r="I210" s="233"/>
      <c r="J210" s="234">
        <f>ROUND(I210*H210,2)</f>
        <v>0</v>
      </c>
      <c r="K210" s="235"/>
      <c r="L210" s="44"/>
      <c r="M210" s="236" t="s">
        <v>1</v>
      </c>
      <c r="N210" s="237" t="s">
        <v>39</v>
      </c>
      <c r="O210" s="91"/>
      <c r="P210" s="238">
        <f>O210*H210</f>
        <v>0</v>
      </c>
      <c r="Q210" s="238">
        <v>4E-05</v>
      </c>
      <c r="R210" s="238">
        <f>Q210*H210</f>
        <v>0.00064</v>
      </c>
      <c r="S210" s="238">
        <v>0</v>
      </c>
      <c r="T210" s="23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0" t="s">
        <v>310</v>
      </c>
      <c r="AT210" s="240" t="s">
        <v>213</v>
      </c>
      <c r="AU210" s="240" t="s">
        <v>84</v>
      </c>
      <c r="AY210" s="17" t="s">
        <v>211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7" t="s">
        <v>82</v>
      </c>
      <c r="BK210" s="241">
        <f>ROUND(I210*H210,2)</f>
        <v>0</v>
      </c>
      <c r="BL210" s="17" t="s">
        <v>310</v>
      </c>
      <c r="BM210" s="240" t="s">
        <v>1662</v>
      </c>
    </row>
    <row r="211" spans="1:65" s="2" customFormat="1" ht="21.75" customHeight="1">
      <c r="A211" s="38"/>
      <c r="B211" s="39"/>
      <c r="C211" s="228" t="s">
        <v>598</v>
      </c>
      <c r="D211" s="228" t="s">
        <v>213</v>
      </c>
      <c r="E211" s="229" t="s">
        <v>1663</v>
      </c>
      <c r="F211" s="230" t="s">
        <v>1664</v>
      </c>
      <c r="G211" s="231" t="s">
        <v>313</v>
      </c>
      <c r="H211" s="232">
        <v>16</v>
      </c>
      <c r="I211" s="233"/>
      <c r="J211" s="234">
        <f>ROUND(I211*H211,2)</f>
        <v>0</v>
      </c>
      <c r="K211" s="235"/>
      <c r="L211" s="44"/>
      <c r="M211" s="236" t="s">
        <v>1</v>
      </c>
      <c r="N211" s="237" t="s">
        <v>39</v>
      </c>
      <c r="O211" s="91"/>
      <c r="P211" s="238">
        <f>O211*H211</f>
        <v>0</v>
      </c>
      <c r="Q211" s="238">
        <v>6E-05</v>
      </c>
      <c r="R211" s="238">
        <f>Q211*H211</f>
        <v>0.00096</v>
      </c>
      <c r="S211" s="238">
        <v>0</v>
      </c>
      <c r="T211" s="23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0" t="s">
        <v>310</v>
      </c>
      <c r="AT211" s="240" t="s">
        <v>213</v>
      </c>
      <c r="AU211" s="240" t="s">
        <v>84</v>
      </c>
      <c r="AY211" s="17" t="s">
        <v>211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7" t="s">
        <v>82</v>
      </c>
      <c r="BK211" s="241">
        <f>ROUND(I211*H211,2)</f>
        <v>0</v>
      </c>
      <c r="BL211" s="17" t="s">
        <v>310</v>
      </c>
      <c r="BM211" s="240" t="s">
        <v>1665</v>
      </c>
    </row>
    <row r="212" spans="1:65" s="2" customFormat="1" ht="16.5" customHeight="1">
      <c r="A212" s="38"/>
      <c r="B212" s="39"/>
      <c r="C212" s="228" t="s">
        <v>612</v>
      </c>
      <c r="D212" s="228" t="s">
        <v>213</v>
      </c>
      <c r="E212" s="229" t="s">
        <v>1666</v>
      </c>
      <c r="F212" s="230" t="s">
        <v>1667</v>
      </c>
      <c r="G212" s="231" t="s">
        <v>274</v>
      </c>
      <c r="H212" s="232">
        <v>1</v>
      </c>
      <c r="I212" s="233"/>
      <c r="J212" s="234">
        <f>ROUND(I212*H212,2)</f>
        <v>0</v>
      </c>
      <c r="K212" s="235"/>
      <c r="L212" s="44"/>
      <c r="M212" s="236" t="s">
        <v>1</v>
      </c>
      <c r="N212" s="237" t="s">
        <v>39</v>
      </c>
      <c r="O212" s="91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0" t="s">
        <v>1521</v>
      </c>
      <c r="AT212" s="240" t="s">
        <v>213</v>
      </c>
      <c r="AU212" s="240" t="s">
        <v>84</v>
      </c>
      <c r="AY212" s="17" t="s">
        <v>211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7" t="s">
        <v>82</v>
      </c>
      <c r="BK212" s="241">
        <f>ROUND(I212*H212,2)</f>
        <v>0</v>
      </c>
      <c r="BL212" s="17" t="s">
        <v>1521</v>
      </c>
      <c r="BM212" s="240" t="s">
        <v>1668</v>
      </c>
    </row>
    <row r="213" spans="1:63" s="12" customFormat="1" ht="22.8" customHeight="1">
      <c r="A213" s="12"/>
      <c r="B213" s="212"/>
      <c r="C213" s="213"/>
      <c r="D213" s="214" t="s">
        <v>73</v>
      </c>
      <c r="E213" s="226" t="s">
        <v>1305</v>
      </c>
      <c r="F213" s="226" t="s">
        <v>1306</v>
      </c>
      <c r="G213" s="213"/>
      <c r="H213" s="213"/>
      <c r="I213" s="216"/>
      <c r="J213" s="227">
        <f>BK213</f>
        <v>0</v>
      </c>
      <c r="K213" s="213"/>
      <c r="L213" s="218"/>
      <c r="M213" s="219"/>
      <c r="N213" s="220"/>
      <c r="O213" s="220"/>
      <c r="P213" s="221">
        <f>SUM(P214:P221)</f>
        <v>0</v>
      </c>
      <c r="Q213" s="220"/>
      <c r="R213" s="221">
        <f>SUM(R214:R221)</f>
        <v>0.1512</v>
      </c>
      <c r="S213" s="220"/>
      <c r="T213" s="222">
        <f>SUM(T214:T221)</f>
        <v>0.03348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3" t="s">
        <v>84</v>
      </c>
      <c r="AT213" s="224" t="s">
        <v>73</v>
      </c>
      <c r="AU213" s="224" t="s">
        <v>82</v>
      </c>
      <c r="AY213" s="223" t="s">
        <v>211</v>
      </c>
      <c r="BK213" s="225">
        <f>SUM(BK214:BK221)</f>
        <v>0</v>
      </c>
    </row>
    <row r="214" spans="1:65" s="2" customFormat="1" ht="24.15" customHeight="1">
      <c r="A214" s="38"/>
      <c r="B214" s="39"/>
      <c r="C214" s="228" t="s">
        <v>616</v>
      </c>
      <c r="D214" s="228" t="s">
        <v>213</v>
      </c>
      <c r="E214" s="229" t="s">
        <v>1308</v>
      </c>
      <c r="F214" s="230" t="s">
        <v>1309</v>
      </c>
      <c r="G214" s="231" t="s">
        <v>292</v>
      </c>
      <c r="H214" s="232">
        <v>108</v>
      </c>
      <c r="I214" s="233"/>
      <c r="J214" s="234">
        <f>ROUND(I214*H214,2)</f>
        <v>0</v>
      </c>
      <c r="K214" s="235"/>
      <c r="L214" s="44"/>
      <c r="M214" s="236" t="s">
        <v>1</v>
      </c>
      <c r="N214" s="237" t="s">
        <v>39</v>
      </c>
      <c r="O214" s="91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0" t="s">
        <v>310</v>
      </c>
      <c r="AT214" s="240" t="s">
        <v>213</v>
      </c>
      <c r="AU214" s="240" t="s">
        <v>84</v>
      </c>
      <c r="AY214" s="17" t="s">
        <v>211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7" t="s">
        <v>82</v>
      </c>
      <c r="BK214" s="241">
        <f>ROUND(I214*H214,2)</f>
        <v>0</v>
      </c>
      <c r="BL214" s="17" t="s">
        <v>310</v>
      </c>
      <c r="BM214" s="240" t="s">
        <v>1669</v>
      </c>
    </row>
    <row r="215" spans="1:65" s="2" customFormat="1" ht="16.5" customHeight="1">
      <c r="A215" s="38"/>
      <c r="B215" s="39"/>
      <c r="C215" s="228" t="s">
        <v>620</v>
      </c>
      <c r="D215" s="228" t="s">
        <v>213</v>
      </c>
      <c r="E215" s="229" t="s">
        <v>1670</v>
      </c>
      <c r="F215" s="230" t="s">
        <v>1671</v>
      </c>
      <c r="G215" s="231" t="s">
        <v>292</v>
      </c>
      <c r="H215" s="232">
        <v>108</v>
      </c>
      <c r="I215" s="233"/>
      <c r="J215" s="234">
        <f>ROUND(I215*H215,2)</f>
        <v>0</v>
      </c>
      <c r="K215" s="235"/>
      <c r="L215" s="44"/>
      <c r="M215" s="236" t="s">
        <v>1</v>
      </c>
      <c r="N215" s="237" t="s">
        <v>39</v>
      </c>
      <c r="O215" s="91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0" t="s">
        <v>310</v>
      </c>
      <c r="AT215" s="240" t="s">
        <v>213</v>
      </c>
      <c r="AU215" s="240" t="s">
        <v>84</v>
      </c>
      <c r="AY215" s="17" t="s">
        <v>211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7" t="s">
        <v>82</v>
      </c>
      <c r="BK215" s="241">
        <f>ROUND(I215*H215,2)</f>
        <v>0</v>
      </c>
      <c r="BL215" s="17" t="s">
        <v>310</v>
      </c>
      <c r="BM215" s="240" t="s">
        <v>1672</v>
      </c>
    </row>
    <row r="216" spans="1:65" s="2" customFormat="1" ht="16.5" customHeight="1">
      <c r="A216" s="38"/>
      <c r="B216" s="39"/>
      <c r="C216" s="228" t="s">
        <v>625</v>
      </c>
      <c r="D216" s="228" t="s">
        <v>213</v>
      </c>
      <c r="E216" s="229" t="s">
        <v>1673</v>
      </c>
      <c r="F216" s="230" t="s">
        <v>1674</v>
      </c>
      <c r="G216" s="231" t="s">
        <v>292</v>
      </c>
      <c r="H216" s="232">
        <v>108</v>
      </c>
      <c r="I216" s="233"/>
      <c r="J216" s="234">
        <f>ROUND(I216*H216,2)</f>
        <v>0</v>
      </c>
      <c r="K216" s="235"/>
      <c r="L216" s="44"/>
      <c r="M216" s="236" t="s">
        <v>1</v>
      </c>
      <c r="N216" s="237" t="s">
        <v>39</v>
      </c>
      <c r="O216" s="91"/>
      <c r="P216" s="238">
        <f>O216*H216</f>
        <v>0</v>
      </c>
      <c r="Q216" s="238">
        <v>0.001</v>
      </c>
      <c r="R216" s="238">
        <f>Q216*H216</f>
        <v>0.108</v>
      </c>
      <c r="S216" s="238">
        <v>0.00031</v>
      </c>
      <c r="T216" s="239">
        <f>S216*H216</f>
        <v>0.03348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0" t="s">
        <v>310</v>
      </c>
      <c r="AT216" s="240" t="s">
        <v>213</v>
      </c>
      <c r="AU216" s="240" t="s">
        <v>84</v>
      </c>
      <c r="AY216" s="17" t="s">
        <v>211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7" t="s">
        <v>82</v>
      </c>
      <c r="BK216" s="241">
        <f>ROUND(I216*H216,2)</f>
        <v>0</v>
      </c>
      <c r="BL216" s="17" t="s">
        <v>310</v>
      </c>
      <c r="BM216" s="240" t="s">
        <v>1675</v>
      </c>
    </row>
    <row r="217" spans="1:65" s="2" customFormat="1" ht="24.15" customHeight="1">
      <c r="A217" s="38"/>
      <c r="B217" s="39"/>
      <c r="C217" s="228" t="s">
        <v>631</v>
      </c>
      <c r="D217" s="228" t="s">
        <v>213</v>
      </c>
      <c r="E217" s="229" t="s">
        <v>1676</v>
      </c>
      <c r="F217" s="230" t="s">
        <v>1677</v>
      </c>
      <c r="G217" s="231" t="s">
        <v>292</v>
      </c>
      <c r="H217" s="232">
        <v>108</v>
      </c>
      <c r="I217" s="233"/>
      <c r="J217" s="234">
        <f>ROUND(I217*H217,2)</f>
        <v>0</v>
      </c>
      <c r="K217" s="235"/>
      <c r="L217" s="44"/>
      <c r="M217" s="236" t="s">
        <v>1</v>
      </c>
      <c r="N217" s="237" t="s">
        <v>39</v>
      </c>
      <c r="O217" s="91"/>
      <c r="P217" s="238">
        <f>O217*H217</f>
        <v>0</v>
      </c>
      <c r="Q217" s="238">
        <v>0.0002</v>
      </c>
      <c r="R217" s="238">
        <f>Q217*H217</f>
        <v>0.0216</v>
      </c>
      <c r="S217" s="238">
        <v>0</v>
      </c>
      <c r="T217" s="239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0" t="s">
        <v>310</v>
      </c>
      <c r="AT217" s="240" t="s">
        <v>213</v>
      </c>
      <c r="AU217" s="240" t="s">
        <v>84</v>
      </c>
      <c r="AY217" s="17" t="s">
        <v>211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7" t="s">
        <v>82</v>
      </c>
      <c r="BK217" s="241">
        <f>ROUND(I217*H217,2)</f>
        <v>0</v>
      </c>
      <c r="BL217" s="17" t="s">
        <v>310</v>
      </c>
      <c r="BM217" s="240" t="s">
        <v>1678</v>
      </c>
    </row>
    <row r="218" spans="1:65" s="2" customFormat="1" ht="24.15" customHeight="1">
      <c r="A218" s="38"/>
      <c r="B218" s="39"/>
      <c r="C218" s="228" t="s">
        <v>643</v>
      </c>
      <c r="D218" s="228" t="s">
        <v>213</v>
      </c>
      <c r="E218" s="229" t="s">
        <v>1676</v>
      </c>
      <c r="F218" s="230" t="s">
        <v>1677</v>
      </c>
      <c r="G218" s="231" t="s">
        <v>292</v>
      </c>
      <c r="H218" s="232">
        <v>108</v>
      </c>
      <c r="I218" s="233"/>
      <c r="J218" s="234">
        <f>ROUND(I218*H218,2)</f>
        <v>0</v>
      </c>
      <c r="K218" s="235"/>
      <c r="L218" s="44"/>
      <c r="M218" s="236" t="s">
        <v>1</v>
      </c>
      <c r="N218" s="237" t="s">
        <v>39</v>
      </c>
      <c r="O218" s="91"/>
      <c r="P218" s="238">
        <f>O218*H218</f>
        <v>0</v>
      </c>
      <c r="Q218" s="238">
        <v>0.0002</v>
      </c>
      <c r="R218" s="238">
        <f>Q218*H218</f>
        <v>0.0216</v>
      </c>
      <c r="S218" s="238">
        <v>0</v>
      </c>
      <c r="T218" s="23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0" t="s">
        <v>310</v>
      </c>
      <c r="AT218" s="240" t="s">
        <v>213</v>
      </c>
      <c r="AU218" s="240" t="s">
        <v>84</v>
      </c>
      <c r="AY218" s="17" t="s">
        <v>211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7" t="s">
        <v>82</v>
      </c>
      <c r="BK218" s="241">
        <f>ROUND(I218*H218,2)</f>
        <v>0</v>
      </c>
      <c r="BL218" s="17" t="s">
        <v>310</v>
      </c>
      <c r="BM218" s="240" t="s">
        <v>1679</v>
      </c>
    </row>
    <row r="219" spans="1:65" s="2" customFormat="1" ht="24.15" customHeight="1">
      <c r="A219" s="38"/>
      <c r="B219" s="39"/>
      <c r="C219" s="228" t="s">
        <v>648</v>
      </c>
      <c r="D219" s="228" t="s">
        <v>213</v>
      </c>
      <c r="E219" s="229" t="s">
        <v>1680</v>
      </c>
      <c r="F219" s="230" t="s">
        <v>1681</v>
      </c>
      <c r="G219" s="231" t="s">
        <v>292</v>
      </c>
      <c r="H219" s="232">
        <v>108</v>
      </c>
      <c r="I219" s="233"/>
      <c r="J219" s="234">
        <f>ROUND(I219*H219,2)</f>
        <v>0</v>
      </c>
      <c r="K219" s="235"/>
      <c r="L219" s="44"/>
      <c r="M219" s="236" t="s">
        <v>1</v>
      </c>
      <c r="N219" s="237" t="s">
        <v>39</v>
      </c>
      <c r="O219" s="91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0" t="s">
        <v>1521</v>
      </c>
      <c r="AT219" s="240" t="s">
        <v>213</v>
      </c>
      <c r="AU219" s="240" t="s">
        <v>84</v>
      </c>
      <c r="AY219" s="17" t="s">
        <v>211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7" t="s">
        <v>82</v>
      </c>
      <c r="BK219" s="241">
        <f>ROUND(I219*H219,2)</f>
        <v>0</v>
      </c>
      <c r="BL219" s="17" t="s">
        <v>1521</v>
      </c>
      <c r="BM219" s="240" t="s">
        <v>1682</v>
      </c>
    </row>
    <row r="220" spans="1:65" s="2" customFormat="1" ht="16.5" customHeight="1">
      <c r="A220" s="38"/>
      <c r="B220" s="39"/>
      <c r="C220" s="228" t="s">
        <v>637</v>
      </c>
      <c r="D220" s="228" t="s">
        <v>213</v>
      </c>
      <c r="E220" s="229" t="s">
        <v>1683</v>
      </c>
      <c r="F220" s="230" t="s">
        <v>1684</v>
      </c>
      <c r="G220" s="231" t="s">
        <v>292</v>
      </c>
      <c r="H220" s="232">
        <v>108</v>
      </c>
      <c r="I220" s="233"/>
      <c r="J220" s="234">
        <f>ROUND(I220*H220,2)</f>
        <v>0</v>
      </c>
      <c r="K220" s="235"/>
      <c r="L220" s="44"/>
      <c r="M220" s="236" t="s">
        <v>1</v>
      </c>
      <c r="N220" s="237" t="s">
        <v>39</v>
      </c>
      <c r="O220" s="91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0" t="s">
        <v>1521</v>
      </c>
      <c r="AT220" s="240" t="s">
        <v>213</v>
      </c>
      <c r="AU220" s="240" t="s">
        <v>84</v>
      </c>
      <c r="AY220" s="17" t="s">
        <v>211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7" t="s">
        <v>82</v>
      </c>
      <c r="BK220" s="241">
        <f>ROUND(I220*H220,2)</f>
        <v>0</v>
      </c>
      <c r="BL220" s="17" t="s">
        <v>1521</v>
      </c>
      <c r="BM220" s="240" t="s">
        <v>1685</v>
      </c>
    </row>
    <row r="221" spans="1:65" s="2" customFormat="1" ht="16.5" customHeight="1">
      <c r="A221" s="38"/>
      <c r="B221" s="39"/>
      <c r="C221" s="228" t="s">
        <v>653</v>
      </c>
      <c r="D221" s="228" t="s">
        <v>213</v>
      </c>
      <c r="E221" s="229" t="s">
        <v>1686</v>
      </c>
      <c r="F221" s="230" t="s">
        <v>1687</v>
      </c>
      <c r="G221" s="231" t="s">
        <v>1520</v>
      </c>
      <c r="H221" s="232">
        <v>1</v>
      </c>
      <c r="I221" s="233"/>
      <c r="J221" s="234">
        <f>ROUND(I221*H221,2)</f>
        <v>0</v>
      </c>
      <c r="K221" s="235"/>
      <c r="L221" s="44"/>
      <c r="M221" s="236" t="s">
        <v>1</v>
      </c>
      <c r="N221" s="237" t="s">
        <v>39</v>
      </c>
      <c r="O221" s="91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0" t="s">
        <v>1521</v>
      </c>
      <c r="AT221" s="240" t="s">
        <v>213</v>
      </c>
      <c r="AU221" s="240" t="s">
        <v>84</v>
      </c>
      <c r="AY221" s="17" t="s">
        <v>211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7" t="s">
        <v>82</v>
      </c>
      <c r="BK221" s="241">
        <f>ROUND(I221*H221,2)</f>
        <v>0</v>
      </c>
      <c r="BL221" s="17" t="s">
        <v>1521</v>
      </c>
      <c r="BM221" s="240" t="s">
        <v>1688</v>
      </c>
    </row>
    <row r="222" spans="1:63" s="12" customFormat="1" ht="25.9" customHeight="1">
      <c r="A222" s="12"/>
      <c r="B222" s="212"/>
      <c r="C222" s="213"/>
      <c r="D222" s="214" t="s">
        <v>73</v>
      </c>
      <c r="E222" s="215" t="s">
        <v>1689</v>
      </c>
      <c r="F222" s="215" t="s">
        <v>1690</v>
      </c>
      <c r="G222" s="213"/>
      <c r="H222" s="213"/>
      <c r="I222" s="216"/>
      <c r="J222" s="217">
        <f>BK222</f>
        <v>0</v>
      </c>
      <c r="K222" s="213"/>
      <c r="L222" s="218"/>
      <c r="M222" s="219"/>
      <c r="N222" s="220"/>
      <c r="O222" s="220"/>
      <c r="P222" s="221">
        <f>P223</f>
        <v>0</v>
      </c>
      <c r="Q222" s="220"/>
      <c r="R222" s="221">
        <f>R223</f>
        <v>0</v>
      </c>
      <c r="S222" s="220"/>
      <c r="T222" s="222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3" t="s">
        <v>217</v>
      </c>
      <c r="AT222" s="224" t="s">
        <v>73</v>
      </c>
      <c r="AU222" s="224" t="s">
        <v>74</v>
      </c>
      <c r="AY222" s="223" t="s">
        <v>211</v>
      </c>
      <c r="BK222" s="225">
        <f>BK223</f>
        <v>0</v>
      </c>
    </row>
    <row r="223" spans="1:63" s="12" customFormat="1" ht="22.8" customHeight="1">
      <c r="A223" s="12"/>
      <c r="B223" s="212"/>
      <c r="C223" s="213"/>
      <c r="D223" s="214" t="s">
        <v>73</v>
      </c>
      <c r="E223" s="226" t="s">
        <v>1691</v>
      </c>
      <c r="F223" s="226" t="s">
        <v>1692</v>
      </c>
      <c r="G223" s="213"/>
      <c r="H223" s="213"/>
      <c r="I223" s="216"/>
      <c r="J223" s="227">
        <f>BK223</f>
        <v>0</v>
      </c>
      <c r="K223" s="213"/>
      <c r="L223" s="218"/>
      <c r="M223" s="219"/>
      <c r="N223" s="220"/>
      <c r="O223" s="220"/>
      <c r="P223" s="221">
        <f>SUM(P224:P225)</f>
        <v>0</v>
      </c>
      <c r="Q223" s="220"/>
      <c r="R223" s="221">
        <f>SUM(R224:R225)</f>
        <v>0</v>
      </c>
      <c r="S223" s="220"/>
      <c r="T223" s="222">
        <f>SUM(T224:T225)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23" t="s">
        <v>217</v>
      </c>
      <c r="AT223" s="224" t="s">
        <v>73</v>
      </c>
      <c r="AU223" s="224" t="s">
        <v>82</v>
      </c>
      <c r="AY223" s="223" t="s">
        <v>211</v>
      </c>
      <c r="BK223" s="225">
        <f>SUM(BK224:BK225)</f>
        <v>0</v>
      </c>
    </row>
    <row r="224" spans="1:65" s="2" customFormat="1" ht="16.5" customHeight="1">
      <c r="A224" s="38"/>
      <c r="B224" s="39"/>
      <c r="C224" s="228" t="s">
        <v>658</v>
      </c>
      <c r="D224" s="228" t="s">
        <v>213</v>
      </c>
      <c r="E224" s="229" t="s">
        <v>1693</v>
      </c>
      <c r="F224" s="230" t="s">
        <v>1694</v>
      </c>
      <c r="G224" s="231" t="s">
        <v>1520</v>
      </c>
      <c r="H224" s="232">
        <v>3</v>
      </c>
      <c r="I224" s="233"/>
      <c r="J224" s="234">
        <f>ROUND(I224*H224,2)</f>
        <v>0</v>
      </c>
      <c r="K224" s="235"/>
      <c r="L224" s="44"/>
      <c r="M224" s="236" t="s">
        <v>1</v>
      </c>
      <c r="N224" s="237" t="s">
        <v>39</v>
      </c>
      <c r="O224" s="91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0" t="s">
        <v>1521</v>
      </c>
      <c r="AT224" s="240" t="s">
        <v>213</v>
      </c>
      <c r="AU224" s="240" t="s">
        <v>84</v>
      </c>
      <c r="AY224" s="17" t="s">
        <v>211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7" t="s">
        <v>82</v>
      </c>
      <c r="BK224" s="241">
        <f>ROUND(I224*H224,2)</f>
        <v>0</v>
      </c>
      <c r="BL224" s="17" t="s">
        <v>1521</v>
      </c>
      <c r="BM224" s="240" t="s">
        <v>1695</v>
      </c>
    </row>
    <row r="225" spans="1:65" s="2" customFormat="1" ht="16.5" customHeight="1">
      <c r="A225" s="38"/>
      <c r="B225" s="39"/>
      <c r="C225" s="228" t="s">
        <v>666</v>
      </c>
      <c r="D225" s="228" t="s">
        <v>213</v>
      </c>
      <c r="E225" s="229" t="s">
        <v>1696</v>
      </c>
      <c r="F225" s="230" t="s">
        <v>1697</v>
      </c>
      <c r="G225" s="231" t="s">
        <v>1520</v>
      </c>
      <c r="H225" s="232">
        <v>3</v>
      </c>
      <c r="I225" s="233"/>
      <c r="J225" s="234">
        <f>ROUND(I225*H225,2)</f>
        <v>0</v>
      </c>
      <c r="K225" s="235"/>
      <c r="L225" s="44"/>
      <c r="M225" s="292" t="s">
        <v>1</v>
      </c>
      <c r="N225" s="293" t="s">
        <v>39</v>
      </c>
      <c r="O225" s="294"/>
      <c r="P225" s="295">
        <f>O225*H225</f>
        <v>0</v>
      </c>
      <c r="Q225" s="295">
        <v>0</v>
      </c>
      <c r="R225" s="295">
        <f>Q225*H225</f>
        <v>0</v>
      </c>
      <c r="S225" s="295">
        <v>0</v>
      </c>
      <c r="T225" s="29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0" t="s">
        <v>1521</v>
      </c>
      <c r="AT225" s="240" t="s">
        <v>213</v>
      </c>
      <c r="AU225" s="240" t="s">
        <v>84</v>
      </c>
      <c r="AY225" s="17" t="s">
        <v>211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7" t="s">
        <v>82</v>
      </c>
      <c r="BK225" s="241">
        <f>ROUND(I225*H225,2)</f>
        <v>0</v>
      </c>
      <c r="BL225" s="17" t="s">
        <v>1521</v>
      </c>
      <c r="BM225" s="240" t="s">
        <v>1698</v>
      </c>
    </row>
    <row r="226" spans="1:31" s="2" customFormat="1" ht="6.95" customHeight="1">
      <c r="A226" s="38"/>
      <c r="B226" s="66"/>
      <c r="C226" s="67"/>
      <c r="D226" s="67"/>
      <c r="E226" s="67"/>
      <c r="F226" s="67"/>
      <c r="G226" s="67"/>
      <c r="H226" s="67"/>
      <c r="I226" s="67"/>
      <c r="J226" s="67"/>
      <c r="K226" s="67"/>
      <c r="L226" s="44"/>
      <c r="M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</row>
  </sheetData>
  <sheetProtection password="CC35" sheet="1" objects="1" scenarios="1" formatColumns="0" formatRows="0" autoFilter="0"/>
  <autoFilter ref="C138:K22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5:H125"/>
    <mergeCell ref="E129:H129"/>
    <mergeCell ref="E127:H127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2:12" ht="12">
      <c r="B8" s="20"/>
      <c r="D8" s="151" t="s">
        <v>164</v>
      </c>
      <c r="L8" s="20"/>
    </row>
    <row r="9" spans="2:12" s="1" customFormat="1" ht="16.5" customHeight="1">
      <c r="B9" s="20"/>
      <c r="E9" s="152" t="s">
        <v>1500</v>
      </c>
      <c r="F9" s="1"/>
      <c r="G9" s="1"/>
      <c r="H9" s="1"/>
      <c r="L9" s="20"/>
    </row>
    <row r="10" spans="2:12" s="1" customFormat="1" ht="12" customHeight="1">
      <c r="B10" s="20"/>
      <c r="D10" s="151" t="s">
        <v>1501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1502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1503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1699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2" t="s">
        <v>1</v>
      </c>
      <c r="G15" s="38"/>
      <c r="H15" s="38"/>
      <c r="I15" s="151" t="s">
        <v>19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2" t="s">
        <v>21</v>
      </c>
      <c r="G16" s="38"/>
      <c r="H16" s="38"/>
      <c r="I16" s="151" t="s">
        <v>22</v>
      </c>
      <c r="J16" s="154" t="str">
        <f>'Rekapitulace stavby'!AN8</f>
        <v>6. 12. 2023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2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2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2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2"/>
      <c r="G22" s="142"/>
      <c r="H22" s="142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2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2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2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2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2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2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ROUND(J132,2)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ROUND((SUM(BE132:BE146)),2)</f>
        <v>0</v>
      </c>
      <c r="G37" s="38"/>
      <c r="H37" s="38"/>
      <c r="I37" s="165">
        <v>0.21</v>
      </c>
      <c r="J37" s="164">
        <f>ROUND(((SUM(BE132:BE146))*I37),2)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40</v>
      </c>
      <c r="F38" s="164">
        <f>ROUND((SUM(BF132:BF146)),2)</f>
        <v>0</v>
      </c>
      <c r="G38" s="38"/>
      <c r="H38" s="38"/>
      <c r="I38" s="165">
        <v>0.12</v>
      </c>
      <c r="J38" s="164">
        <f>ROUND(((SUM(BF132:BF146))*I38),2)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41</v>
      </c>
      <c r="F39" s="164">
        <f>ROUND((SUM(BG132:BG146)),2)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42</v>
      </c>
      <c r="F40" s="164">
        <f>ROUND((SUM(BH132:BH146)),2)</f>
        <v>0</v>
      </c>
      <c r="G40" s="38"/>
      <c r="H40" s="38"/>
      <c r="I40" s="165">
        <v>0.12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43</v>
      </c>
      <c r="F41" s="164">
        <f>ROUND((SUM(BI132:BI146)),2)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164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1500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1501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7" t="s">
        <v>1502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1503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2300103-012 - Elektro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Ivanovice na Hané, ul. Tyršova  218/4</v>
      </c>
      <c r="G93" s="40"/>
      <c r="H93" s="40"/>
      <c r="I93" s="32" t="s">
        <v>22</v>
      </c>
      <c r="J93" s="79" t="str">
        <f>IF(J16="","",J16)</f>
        <v>6. 12. 2023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167</v>
      </c>
      <c r="D98" s="186"/>
      <c r="E98" s="186"/>
      <c r="F98" s="186"/>
      <c r="G98" s="186"/>
      <c r="H98" s="186"/>
      <c r="I98" s="186"/>
      <c r="J98" s="187" t="s">
        <v>168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169</v>
      </c>
      <c r="D100" s="40"/>
      <c r="E100" s="40"/>
      <c r="F100" s="40"/>
      <c r="G100" s="40"/>
      <c r="H100" s="40"/>
      <c r="I100" s="40"/>
      <c r="J100" s="110">
        <f>J132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170</v>
      </c>
    </row>
    <row r="101" spans="1:31" s="9" customFormat="1" ht="24.95" customHeight="1">
      <c r="A101" s="9"/>
      <c r="B101" s="189"/>
      <c r="C101" s="190"/>
      <c r="D101" s="191" t="s">
        <v>171</v>
      </c>
      <c r="E101" s="192"/>
      <c r="F101" s="192"/>
      <c r="G101" s="192"/>
      <c r="H101" s="192"/>
      <c r="I101" s="192"/>
      <c r="J101" s="193">
        <f>J133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176</v>
      </c>
      <c r="E102" s="197"/>
      <c r="F102" s="197"/>
      <c r="G102" s="197"/>
      <c r="H102" s="197"/>
      <c r="I102" s="197"/>
      <c r="J102" s="198">
        <f>J134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9"/>
      <c r="C103" s="190"/>
      <c r="D103" s="191" t="s">
        <v>1700</v>
      </c>
      <c r="E103" s="192"/>
      <c r="F103" s="192"/>
      <c r="G103" s="192"/>
      <c r="H103" s="192"/>
      <c r="I103" s="192"/>
      <c r="J103" s="193">
        <f>J136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5"/>
      <c r="C104" s="133"/>
      <c r="D104" s="196" t="s">
        <v>1701</v>
      </c>
      <c r="E104" s="197"/>
      <c r="F104" s="197"/>
      <c r="G104" s="197"/>
      <c r="H104" s="197"/>
      <c r="I104" s="197"/>
      <c r="J104" s="198">
        <f>J137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1702</v>
      </c>
      <c r="E105" s="197"/>
      <c r="F105" s="197"/>
      <c r="G105" s="197"/>
      <c r="H105" s="197"/>
      <c r="I105" s="197"/>
      <c r="J105" s="198">
        <f>J140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1703</v>
      </c>
      <c r="E106" s="197"/>
      <c r="F106" s="197"/>
      <c r="G106" s="197"/>
      <c r="H106" s="197"/>
      <c r="I106" s="197"/>
      <c r="J106" s="198">
        <f>J142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9"/>
      <c r="C107" s="190"/>
      <c r="D107" s="191" t="s">
        <v>1704</v>
      </c>
      <c r="E107" s="192"/>
      <c r="F107" s="192"/>
      <c r="G107" s="192"/>
      <c r="H107" s="192"/>
      <c r="I107" s="192"/>
      <c r="J107" s="193">
        <f>J144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5"/>
      <c r="C108" s="133"/>
      <c r="D108" s="196" t="s">
        <v>1705</v>
      </c>
      <c r="E108" s="197"/>
      <c r="F108" s="197"/>
      <c r="G108" s="197"/>
      <c r="H108" s="197"/>
      <c r="I108" s="197"/>
      <c r="J108" s="198">
        <f>J145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196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25" customHeight="1">
      <c r="A118" s="38"/>
      <c r="B118" s="39"/>
      <c r="C118" s="40"/>
      <c r="D118" s="40"/>
      <c r="E118" s="184" t="str">
        <f>E7</f>
        <v>Rekonstrukce silno a slaboproudé instalace, WC pro imobilní - ZŠ Ivanovice na Hané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2:12" s="1" customFormat="1" ht="12" customHeight="1">
      <c r="B119" s="21"/>
      <c r="C119" s="32" t="s">
        <v>164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2:12" s="1" customFormat="1" ht="16.5" customHeight="1">
      <c r="B120" s="21"/>
      <c r="C120" s="22"/>
      <c r="D120" s="22"/>
      <c r="E120" s="184" t="s">
        <v>1500</v>
      </c>
      <c r="F120" s="22"/>
      <c r="G120" s="22"/>
      <c r="H120" s="22"/>
      <c r="I120" s="22"/>
      <c r="J120" s="22"/>
      <c r="K120" s="22"/>
      <c r="L120" s="20"/>
    </row>
    <row r="121" spans="2:12" s="1" customFormat="1" ht="12" customHeight="1">
      <c r="B121" s="21"/>
      <c r="C121" s="32" t="s">
        <v>1501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8"/>
      <c r="B122" s="39"/>
      <c r="C122" s="40"/>
      <c r="D122" s="40"/>
      <c r="E122" s="297" t="s">
        <v>1502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1503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E13</f>
        <v>2300103-012 - Elektro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F16</f>
        <v xml:space="preserve">Ivanovice na Hané, ul. Tyršova  218/4</v>
      </c>
      <c r="G126" s="40"/>
      <c r="H126" s="40"/>
      <c r="I126" s="32" t="s">
        <v>22</v>
      </c>
      <c r="J126" s="79" t="str">
        <f>IF(J16="","",J16)</f>
        <v>6. 12. 2023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24</v>
      </c>
      <c r="D128" s="40"/>
      <c r="E128" s="40"/>
      <c r="F128" s="27" t="str">
        <f>E19</f>
        <v xml:space="preserve"> </v>
      </c>
      <c r="G128" s="40"/>
      <c r="H128" s="40"/>
      <c r="I128" s="32" t="s">
        <v>30</v>
      </c>
      <c r="J128" s="36" t="str">
        <f>E25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IF(E22="","",E22)</f>
        <v>Vyplň údaj</v>
      </c>
      <c r="G129" s="40"/>
      <c r="H129" s="40"/>
      <c r="I129" s="32" t="s">
        <v>32</v>
      </c>
      <c r="J129" s="36" t="str">
        <f>E28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00"/>
      <c r="B131" s="201"/>
      <c r="C131" s="202" t="s">
        <v>197</v>
      </c>
      <c r="D131" s="203" t="s">
        <v>59</v>
      </c>
      <c r="E131" s="203" t="s">
        <v>55</v>
      </c>
      <c r="F131" s="203" t="s">
        <v>56</v>
      </c>
      <c r="G131" s="203" t="s">
        <v>198</v>
      </c>
      <c r="H131" s="203" t="s">
        <v>199</v>
      </c>
      <c r="I131" s="203" t="s">
        <v>200</v>
      </c>
      <c r="J131" s="204" t="s">
        <v>168</v>
      </c>
      <c r="K131" s="205" t="s">
        <v>201</v>
      </c>
      <c r="L131" s="206"/>
      <c r="M131" s="100" t="s">
        <v>1</v>
      </c>
      <c r="N131" s="101" t="s">
        <v>38</v>
      </c>
      <c r="O131" s="101" t="s">
        <v>202</v>
      </c>
      <c r="P131" s="101" t="s">
        <v>203</v>
      </c>
      <c r="Q131" s="101" t="s">
        <v>204</v>
      </c>
      <c r="R131" s="101" t="s">
        <v>205</v>
      </c>
      <c r="S131" s="101" t="s">
        <v>206</v>
      </c>
      <c r="T131" s="102" t="s">
        <v>207</v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1:63" s="2" customFormat="1" ht="22.8" customHeight="1">
      <c r="A132" s="38"/>
      <c r="B132" s="39"/>
      <c r="C132" s="107" t="s">
        <v>208</v>
      </c>
      <c r="D132" s="40"/>
      <c r="E132" s="40"/>
      <c r="F132" s="40"/>
      <c r="G132" s="40"/>
      <c r="H132" s="40"/>
      <c r="I132" s="40"/>
      <c r="J132" s="207">
        <f>BK132</f>
        <v>0</v>
      </c>
      <c r="K132" s="40"/>
      <c r="L132" s="44"/>
      <c r="M132" s="103"/>
      <c r="N132" s="208"/>
      <c r="O132" s="104"/>
      <c r="P132" s="209">
        <f>P133+P136+P144</f>
        <v>0</v>
      </c>
      <c r="Q132" s="104"/>
      <c r="R132" s="209">
        <f>R133+R136+R144</f>
        <v>0</v>
      </c>
      <c r="S132" s="104"/>
      <c r="T132" s="210">
        <f>T133+T136+T144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73</v>
      </c>
      <c r="AU132" s="17" t="s">
        <v>170</v>
      </c>
      <c r="BK132" s="211">
        <f>BK133+BK136+BK144</f>
        <v>0</v>
      </c>
    </row>
    <row r="133" spans="1:63" s="12" customFormat="1" ht="25.9" customHeight="1">
      <c r="A133" s="12"/>
      <c r="B133" s="212"/>
      <c r="C133" s="213"/>
      <c r="D133" s="214" t="s">
        <v>73</v>
      </c>
      <c r="E133" s="215" t="s">
        <v>209</v>
      </c>
      <c r="F133" s="215" t="s">
        <v>210</v>
      </c>
      <c r="G133" s="213"/>
      <c r="H133" s="213"/>
      <c r="I133" s="216"/>
      <c r="J133" s="217">
        <f>BK133</f>
        <v>0</v>
      </c>
      <c r="K133" s="213"/>
      <c r="L133" s="218"/>
      <c r="M133" s="219"/>
      <c r="N133" s="220"/>
      <c r="O133" s="220"/>
      <c r="P133" s="221">
        <f>P134</f>
        <v>0</v>
      </c>
      <c r="Q133" s="220"/>
      <c r="R133" s="221">
        <f>R134</f>
        <v>0</v>
      </c>
      <c r="S133" s="220"/>
      <c r="T133" s="222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82</v>
      </c>
      <c r="AT133" s="224" t="s">
        <v>73</v>
      </c>
      <c r="AU133" s="224" t="s">
        <v>74</v>
      </c>
      <c r="AY133" s="223" t="s">
        <v>211</v>
      </c>
      <c r="BK133" s="225">
        <f>BK134</f>
        <v>0</v>
      </c>
    </row>
    <row r="134" spans="1:63" s="12" customFormat="1" ht="22.8" customHeight="1">
      <c r="A134" s="12"/>
      <c r="B134" s="212"/>
      <c r="C134" s="213"/>
      <c r="D134" s="214" t="s">
        <v>73</v>
      </c>
      <c r="E134" s="226" t="s">
        <v>264</v>
      </c>
      <c r="F134" s="226" t="s">
        <v>472</v>
      </c>
      <c r="G134" s="213"/>
      <c r="H134" s="213"/>
      <c r="I134" s="216"/>
      <c r="J134" s="227">
        <f>BK134</f>
        <v>0</v>
      </c>
      <c r="K134" s="213"/>
      <c r="L134" s="218"/>
      <c r="M134" s="219"/>
      <c r="N134" s="220"/>
      <c r="O134" s="220"/>
      <c r="P134" s="221">
        <f>P135</f>
        <v>0</v>
      </c>
      <c r="Q134" s="220"/>
      <c r="R134" s="221">
        <f>R135</f>
        <v>0</v>
      </c>
      <c r="S134" s="220"/>
      <c r="T134" s="222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82</v>
      </c>
      <c r="AT134" s="224" t="s">
        <v>73</v>
      </c>
      <c r="AU134" s="224" t="s">
        <v>82</v>
      </c>
      <c r="AY134" s="223" t="s">
        <v>211</v>
      </c>
      <c r="BK134" s="225">
        <f>BK135</f>
        <v>0</v>
      </c>
    </row>
    <row r="135" spans="1:65" s="2" customFormat="1" ht="33" customHeight="1">
      <c r="A135" s="38"/>
      <c r="B135" s="39"/>
      <c r="C135" s="228" t="s">
        <v>82</v>
      </c>
      <c r="D135" s="228" t="s">
        <v>213</v>
      </c>
      <c r="E135" s="229" t="s">
        <v>1706</v>
      </c>
      <c r="F135" s="230" t="s">
        <v>1707</v>
      </c>
      <c r="G135" s="231" t="s">
        <v>1708</v>
      </c>
      <c r="H135" s="232">
        <v>1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39</v>
      </c>
      <c r="O135" s="91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217</v>
      </c>
      <c r="AT135" s="240" t="s">
        <v>213</v>
      </c>
      <c r="AU135" s="240" t="s">
        <v>84</v>
      </c>
      <c r="AY135" s="17" t="s">
        <v>211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82</v>
      </c>
      <c r="BK135" s="241">
        <f>ROUND(I135*H135,2)</f>
        <v>0</v>
      </c>
      <c r="BL135" s="17" t="s">
        <v>217</v>
      </c>
      <c r="BM135" s="240" t="s">
        <v>1709</v>
      </c>
    </row>
    <row r="136" spans="1:63" s="12" customFormat="1" ht="25.9" customHeight="1">
      <c r="A136" s="12"/>
      <c r="B136" s="212"/>
      <c r="C136" s="213"/>
      <c r="D136" s="214" t="s">
        <v>73</v>
      </c>
      <c r="E136" s="215" t="s">
        <v>1710</v>
      </c>
      <c r="F136" s="215" t="s">
        <v>1711</v>
      </c>
      <c r="G136" s="213"/>
      <c r="H136" s="213"/>
      <c r="I136" s="216"/>
      <c r="J136" s="217">
        <f>BK136</f>
        <v>0</v>
      </c>
      <c r="K136" s="213"/>
      <c r="L136" s="218"/>
      <c r="M136" s="219"/>
      <c r="N136" s="220"/>
      <c r="O136" s="220"/>
      <c r="P136" s="221">
        <f>P137+P140+P142</f>
        <v>0</v>
      </c>
      <c r="Q136" s="220"/>
      <c r="R136" s="221">
        <f>R137+R140+R142</f>
        <v>0</v>
      </c>
      <c r="S136" s="220"/>
      <c r="T136" s="222">
        <f>T137+T140+T142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84</v>
      </c>
      <c r="AT136" s="224" t="s">
        <v>73</v>
      </c>
      <c r="AU136" s="224" t="s">
        <v>74</v>
      </c>
      <c r="AY136" s="223" t="s">
        <v>211</v>
      </c>
      <c r="BK136" s="225">
        <f>BK137+BK140+BK142</f>
        <v>0</v>
      </c>
    </row>
    <row r="137" spans="1:63" s="12" customFormat="1" ht="22.8" customHeight="1">
      <c r="A137" s="12"/>
      <c r="B137" s="212"/>
      <c r="C137" s="213"/>
      <c r="D137" s="214" t="s">
        <v>73</v>
      </c>
      <c r="E137" s="226" t="s">
        <v>1712</v>
      </c>
      <c r="F137" s="226" t="s">
        <v>1713</v>
      </c>
      <c r="G137" s="213"/>
      <c r="H137" s="213"/>
      <c r="I137" s="216"/>
      <c r="J137" s="227">
        <f>BK137</f>
        <v>0</v>
      </c>
      <c r="K137" s="213"/>
      <c r="L137" s="218"/>
      <c r="M137" s="219"/>
      <c r="N137" s="220"/>
      <c r="O137" s="220"/>
      <c r="P137" s="221">
        <f>SUM(P138:P139)</f>
        <v>0</v>
      </c>
      <c r="Q137" s="220"/>
      <c r="R137" s="221">
        <f>SUM(R138:R139)</f>
        <v>0</v>
      </c>
      <c r="S137" s="220"/>
      <c r="T137" s="222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82</v>
      </c>
      <c r="AT137" s="224" t="s">
        <v>73</v>
      </c>
      <c r="AU137" s="224" t="s">
        <v>82</v>
      </c>
      <c r="AY137" s="223" t="s">
        <v>211</v>
      </c>
      <c r="BK137" s="225">
        <f>SUM(BK138:BK139)</f>
        <v>0</v>
      </c>
    </row>
    <row r="138" spans="1:65" s="2" customFormat="1" ht="37.8" customHeight="1">
      <c r="A138" s="38"/>
      <c r="B138" s="39"/>
      <c r="C138" s="228" t="s">
        <v>84</v>
      </c>
      <c r="D138" s="228" t="s">
        <v>213</v>
      </c>
      <c r="E138" s="229" t="s">
        <v>1714</v>
      </c>
      <c r="F138" s="230" t="s">
        <v>1715</v>
      </c>
      <c r="G138" s="231" t="s">
        <v>1106</v>
      </c>
      <c r="H138" s="232">
        <v>1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39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217</v>
      </c>
      <c r="AT138" s="240" t="s">
        <v>213</v>
      </c>
      <c r="AU138" s="240" t="s">
        <v>84</v>
      </c>
      <c r="AY138" s="17" t="s">
        <v>211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82</v>
      </c>
      <c r="BK138" s="241">
        <f>ROUND(I138*H138,2)</f>
        <v>0</v>
      </c>
      <c r="BL138" s="17" t="s">
        <v>217</v>
      </c>
      <c r="BM138" s="240" t="s">
        <v>1716</v>
      </c>
    </row>
    <row r="139" spans="1:65" s="2" customFormat="1" ht="66.75" customHeight="1">
      <c r="A139" s="38"/>
      <c r="B139" s="39"/>
      <c r="C139" s="280" t="s">
        <v>94</v>
      </c>
      <c r="D139" s="280" t="s">
        <v>258</v>
      </c>
      <c r="E139" s="281" t="s">
        <v>1717</v>
      </c>
      <c r="F139" s="282" t="s">
        <v>1718</v>
      </c>
      <c r="G139" s="283" t="s">
        <v>274</v>
      </c>
      <c r="H139" s="284">
        <v>18</v>
      </c>
      <c r="I139" s="285"/>
      <c r="J139" s="286">
        <f>ROUND(I139*H139,2)</f>
        <v>0</v>
      </c>
      <c r="K139" s="287"/>
      <c r="L139" s="288"/>
      <c r="M139" s="289" t="s">
        <v>1</v>
      </c>
      <c r="N139" s="290" t="s">
        <v>39</v>
      </c>
      <c r="O139" s="91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0" t="s">
        <v>257</v>
      </c>
      <c r="AT139" s="240" t="s">
        <v>258</v>
      </c>
      <c r="AU139" s="240" t="s">
        <v>84</v>
      </c>
      <c r="AY139" s="17" t="s">
        <v>211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7" t="s">
        <v>82</v>
      </c>
      <c r="BK139" s="241">
        <f>ROUND(I139*H139,2)</f>
        <v>0</v>
      </c>
      <c r="BL139" s="17" t="s">
        <v>217</v>
      </c>
      <c r="BM139" s="240" t="s">
        <v>1719</v>
      </c>
    </row>
    <row r="140" spans="1:63" s="12" customFormat="1" ht="22.8" customHeight="1">
      <c r="A140" s="12"/>
      <c r="B140" s="212"/>
      <c r="C140" s="213"/>
      <c r="D140" s="214" t="s">
        <v>73</v>
      </c>
      <c r="E140" s="226" t="s">
        <v>1720</v>
      </c>
      <c r="F140" s="226" t="s">
        <v>1721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P141</f>
        <v>0</v>
      </c>
      <c r="Q140" s="220"/>
      <c r="R140" s="221">
        <f>R141</f>
        <v>0</v>
      </c>
      <c r="S140" s="220"/>
      <c r="T140" s="222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84</v>
      </c>
      <c r="AT140" s="224" t="s">
        <v>73</v>
      </c>
      <c r="AU140" s="224" t="s">
        <v>82</v>
      </c>
      <c r="AY140" s="223" t="s">
        <v>211</v>
      </c>
      <c r="BK140" s="225">
        <f>BK141</f>
        <v>0</v>
      </c>
    </row>
    <row r="141" spans="1:65" s="2" customFormat="1" ht="49.05" customHeight="1">
      <c r="A141" s="38"/>
      <c r="B141" s="39"/>
      <c r="C141" s="228" t="s">
        <v>217</v>
      </c>
      <c r="D141" s="228" t="s">
        <v>213</v>
      </c>
      <c r="E141" s="229" t="s">
        <v>1722</v>
      </c>
      <c r="F141" s="230" t="s">
        <v>1723</v>
      </c>
      <c r="G141" s="231" t="s">
        <v>1106</v>
      </c>
      <c r="H141" s="232">
        <v>1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39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310</v>
      </c>
      <c r="AT141" s="240" t="s">
        <v>213</v>
      </c>
      <c r="AU141" s="240" t="s">
        <v>84</v>
      </c>
      <c r="AY141" s="17" t="s">
        <v>211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82</v>
      </c>
      <c r="BK141" s="241">
        <f>ROUND(I141*H141,2)</f>
        <v>0</v>
      </c>
      <c r="BL141" s="17" t="s">
        <v>310</v>
      </c>
      <c r="BM141" s="240" t="s">
        <v>1724</v>
      </c>
    </row>
    <row r="142" spans="1:63" s="12" customFormat="1" ht="22.8" customHeight="1">
      <c r="A142" s="12"/>
      <c r="B142" s="212"/>
      <c r="C142" s="213"/>
      <c r="D142" s="214" t="s">
        <v>73</v>
      </c>
      <c r="E142" s="226" t="s">
        <v>1725</v>
      </c>
      <c r="F142" s="226" t="s">
        <v>1726</v>
      </c>
      <c r="G142" s="213"/>
      <c r="H142" s="213"/>
      <c r="I142" s="216"/>
      <c r="J142" s="227">
        <f>BK142</f>
        <v>0</v>
      </c>
      <c r="K142" s="213"/>
      <c r="L142" s="218"/>
      <c r="M142" s="219"/>
      <c r="N142" s="220"/>
      <c r="O142" s="220"/>
      <c r="P142" s="221">
        <f>P143</f>
        <v>0</v>
      </c>
      <c r="Q142" s="220"/>
      <c r="R142" s="221">
        <f>R143</f>
        <v>0</v>
      </c>
      <c r="S142" s="220"/>
      <c r="T142" s="222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84</v>
      </c>
      <c r="AT142" s="224" t="s">
        <v>73</v>
      </c>
      <c r="AU142" s="224" t="s">
        <v>82</v>
      </c>
      <c r="AY142" s="223" t="s">
        <v>211</v>
      </c>
      <c r="BK142" s="225">
        <f>BK143</f>
        <v>0</v>
      </c>
    </row>
    <row r="143" spans="1:65" s="2" customFormat="1" ht="49.05" customHeight="1">
      <c r="A143" s="38"/>
      <c r="B143" s="39"/>
      <c r="C143" s="228" t="s">
        <v>239</v>
      </c>
      <c r="D143" s="228" t="s">
        <v>213</v>
      </c>
      <c r="E143" s="229" t="s">
        <v>1727</v>
      </c>
      <c r="F143" s="230" t="s">
        <v>1728</v>
      </c>
      <c r="G143" s="231" t="s">
        <v>1106</v>
      </c>
      <c r="H143" s="232">
        <v>1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39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310</v>
      </c>
      <c r="AT143" s="240" t="s">
        <v>213</v>
      </c>
      <c r="AU143" s="240" t="s">
        <v>84</v>
      </c>
      <c r="AY143" s="17" t="s">
        <v>211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82</v>
      </c>
      <c r="BK143" s="241">
        <f>ROUND(I143*H143,2)</f>
        <v>0</v>
      </c>
      <c r="BL143" s="17" t="s">
        <v>310</v>
      </c>
      <c r="BM143" s="240" t="s">
        <v>1729</v>
      </c>
    </row>
    <row r="144" spans="1:63" s="12" customFormat="1" ht="25.9" customHeight="1">
      <c r="A144" s="12"/>
      <c r="B144" s="212"/>
      <c r="C144" s="213"/>
      <c r="D144" s="214" t="s">
        <v>73</v>
      </c>
      <c r="E144" s="215" t="s">
        <v>1730</v>
      </c>
      <c r="F144" s="215" t="s">
        <v>1731</v>
      </c>
      <c r="G144" s="213"/>
      <c r="H144" s="213"/>
      <c r="I144" s="216"/>
      <c r="J144" s="217">
        <f>BK144</f>
        <v>0</v>
      </c>
      <c r="K144" s="213"/>
      <c r="L144" s="218"/>
      <c r="M144" s="219"/>
      <c r="N144" s="220"/>
      <c r="O144" s="220"/>
      <c r="P144" s="221">
        <f>P145</f>
        <v>0</v>
      </c>
      <c r="Q144" s="220"/>
      <c r="R144" s="221">
        <f>R145</f>
        <v>0</v>
      </c>
      <c r="S144" s="220"/>
      <c r="T144" s="222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3" t="s">
        <v>82</v>
      </c>
      <c r="AT144" s="224" t="s">
        <v>73</v>
      </c>
      <c r="AU144" s="224" t="s">
        <v>74</v>
      </c>
      <c r="AY144" s="223" t="s">
        <v>211</v>
      </c>
      <c r="BK144" s="225">
        <f>BK145</f>
        <v>0</v>
      </c>
    </row>
    <row r="145" spans="1:63" s="12" customFormat="1" ht="22.8" customHeight="1">
      <c r="A145" s="12"/>
      <c r="B145" s="212"/>
      <c r="C145" s="213"/>
      <c r="D145" s="214" t="s">
        <v>73</v>
      </c>
      <c r="E145" s="226" t="s">
        <v>1732</v>
      </c>
      <c r="F145" s="226" t="s">
        <v>1733</v>
      </c>
      <c r="G145" s="213"/>
      <c r="H145" s="213"/>
      <c r="I145" s="216"/>
      <c r="J145" s="227">
        <f>BK145</f>
        <v>0</v>
      </c>
      <c r="K145" s="213"/>
      <c r="L145" s="218"/>
      <c r="M145" s="219"/>
      <c r="N145" s="220"/>
      <c r="O145" s="220"/>
      <c r="P145" s="221">
        <f>P146</f>
        <v>0</v>
      </c>
      <c r="Q145" s="220"/>
      <c r="R145" s="221">
        <f>R146</f>
        <v>0</v>
      </c>
      <c r="S145" s="220"/>
      <c r="T145" s="222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3" t="s">
        <v>82</v>
      </c>
      <c r="AT145" s="224" t="s">
        <v>73</v>
      </c>
      <c r="AU145" s="224" t="s">
        <v>82</v>
      </c>
      <c r="AY145" s="223" t="s">
        <v>211</v>
      </c>
      <c r="BK145" s="225">
        <f>BK146</f>
        <v>0</v>
      </c>
    </row>
    <row r="146" spans="1:65" s="2" customFormat="1" ht="24.15" customHeight="1">
      <c r="A146" s="38"/>
      <c r="B146" s="39"/>
      <c r="C146" s="228" t="s">
        <v>244</v>
      </c>
      <c r="D146" s="228" t="s">
        <v>213</v>
      </c>
      <c r="E146" s="229" t="s">
        <v>1734</v>
      </c>
      <c r="F146" s="230" t="s">
        <v>1735</v>
      </c>
      <c r="G146" s="231" t="s">
        <v>274</v>
      </c>
      <c r="H146" s="232">
        <v>1</v>
      </c>
      <c r="I146" s="233"/>
      <c r="J146" s="234">
        <f>ROUND(I146*H146,2)</f>
        <v>0</v>
      </c>
      <c r="K146" s="235"/>
      <c r="L146" s="44"/>
      <c r="M146" s="292" t="s">
        <v>1</v>
      </c>
      <c r="N146" s="293" t="s">
        <v>39</v>
      </c>
      <c r="O146" s="294"/>
      <c r="P146" s="295">
        <f>O146*H146</f>
        <v>0</v>
      </c>
      <c r="Q146" s="295">
        <v>0</v>
      </c>
      <c r="R146" s="295">
        <f>Q146*H146</f>
        <v>0</v>
      </c>
      <c r="S146" s="295">
        <v>0</v>
      </c>
      <c r="T146" s="29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217</v>
      </c>
      <c r="AT146" s="240" t="s">
        <v>213</v>
      </c>
      <c r="AU146" s="240" t="s">
        <v>84</v>
      </c>
      <c r="AY146" s="17" t="s">
        <v>211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82</v>
      </c>
      <c r="BK146" s="241">
        <f>ROUND(I146*H146,2)</f>
        <v>0</v>
      </c>
      <c r="BL146" s="17" t="s">
        <v>217</v>
      </c>
      <c r="BM146" s="240" t="s">
        <v>1736</v>
      </c>
    </row>
    <row r="147" spans="1:31" s="2" customFormat="1" ht="6.95" customHeight="1">
      <c r="A147" s="38"/>
      <c r="B147" s="66"/>
      <c r="C147" s="67"/>
      <c r="D147" s="67"/>
      <c r="E147" s="67"/>
      <c r="F147" s="67"/>
      <c r="G147" s="67"/>
      <c r="H147" s="67"/>
      <c r="I147" s="67"/>
      <c r="J147" s="67"/>
      <c r="K147" s="67"/>
      <c r="L147" s="44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sheetProtection password="CC35" sheet="1" objects="1" scenarios="1" formatColumns="0" formatRows="0" autoFilter="0"/>
  <autoFilter ref="C131:K14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2:12" ht="12">
      <c r="B8" s="20"/>
      <c r="D8" s="151" t="s">
        <v>164</v>
      </c>
      <c r="L8" s="20"/>
    </row>
    <row r="9" spans="2:12" s="1" customFormat="1" ht="16.5" customHeight="1">
      <c r="B9" s="20"/>
      <c r="E9" s="152" t="s">
        <v>1500</v>
      </c>
      <c r="F9" s="1"/>
      <c r="G9" s="1"/>
      <c r="H9" s="1"/>
      <c r="L9" s="20"/>
    </row>
    <row r="10" spans="2:12" s="1" customFormat="1" ht="12" customHeight="1">
      <c r="B10" s="20"/>
      <c r="D10" s="151" t="s">
        <v>1501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1737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1503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1738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2" t="s">
        <v>1</v>
      </c>
      <c r="G15" s="38"/>
      <c r="H15" s="38"/>
      <c r="I15" s="151" t="s">
        <v>19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2" t="s">
        <v>21</v>
      </c>
      <c r="G16" s="38"/>
      <c r="H16" s="38"/>
      <c r="I16" s="151" t="s">
        <v>22</v>
      </c>
      <c r="J16" s="154" t="str">
        <f>'Rekapitulace stavby'!AN8</f>
        <v>6. 12. 2023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2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2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2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2"/>
      <c r="G22" s="142"/>
      <c r="H22" s="142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2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2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2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2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2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2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ROUND((SUM(BE138:BE211)),2)</f>
        <v>0</v>
      </c>
      <c r="G37" s="38"/>
      <c r="H37" s="38"/>
      <c r="I37" s="165">
        <v>0.21</v>
      </c>
      <c r="J37" s="164">
        <f>ROUND(((SUM(BE138:BE211))*I37),2)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40</v>
      </c>
      <c r="F38" s="164">
        <f>ROUND((SUM(BF138:BF211)),2)</f>
        <v>0</v>
      </c>
      <c r="G38" s="38"/>
      <c r="H38" s="38"/>
      <c r="I38" s="165">
        <v>0.12</v>
      </c>
      <c r="J38" s="164">
        <f>ROUND(((SUM(BF138:BF211))*I38),2)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41</v>
      </c>
      <c r="F39" s="164">
        <f>ROUND((SUM(BG138:BG211)),2)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42</v>
      </c>
      <c r="F40" s="164">
        <f>ROUND((SUM(BH138:BH211)),2)</f>
        <v>0</v>
      </c>
      <c r="G40" s="38"/>
      <c r="H40" s="38"/>
      <c r="I40" s="165">
        <v>0.12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43</v>
      </c>
      <c r="F41" s="164">
        <f>ROUND((SUM(BI138:BI211)),2)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164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1500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1501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7" t="s">
        <v>1737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1503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2300103-021 - Stavební část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Ivanovice na Hané, ul. Tyršova  218/4</v>
      </c>
      <c r="G93" s="40"/>
      <c r="H93" s="40"/>
      <c r="I93" s="32" t="s">
        <v>22</v>
      </c>
      <c r="J93" s="79" t="str">
        <f>IF(J16="","",J16)</f>
        <v>6. 12. 2023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167</v>
      </c>
      <c r="D98" s="186"/>
      <c r="E98" s="186"/>
      <c r="F98" s="186"/>
      <c r="G98" s="186"/>
      <c r="H98" s="186"/>
      <c r="I98" s="186"/>
      <c r="J98" s="187" t="s">
        <v>168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169</v>
      </c>
      <c r="D100" s="40"/>
      <c r="E100" s="40"/>
      <c r="F100" s="40"/>
      <c r="G100" s="40"/>
      <c r="H100" s="40"/>
      <c r="I100" s="40"/>
      <c r="J100" s="110">
        <f>J138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170</v>
      </c>
    </row>
    <row r="101" spans="1:31" s="9" customFormat="1" ht="24.95" customHeight="1">
      <c r="A101" s="9"/>
      <c r="B101" s="189"/>
      <c r="C101" s="190"/>
      <c r="D101" s="191" t="s">
        <v>171</v>
      </c>
      <c r="E101" s="192"/>
      <c r="F101" s="192"/>
      <c r="G101" s="192"/>
      <c r="H101" s="192"/>
      <c r="I101" s="192"/>
      <c r="J101" s="193">
        <f>J139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175</v>
      </c>
      <c r="E102" s="197"/>
      <c r="F102" s="197"/>
      <c r="G102" s="197"/>
      <c r="H102" s="197"/>
      <c r="I102" s="197"/>
      <c r="J102" s="198">
        <f>J140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176</v>
      </c>
      <c r="E103" s="197"/>
      <c r="F103" s="197"/>
      <c r="G103" s="197"/>
      <c r="H103" s="197"/>
      <c r="I103" s="197"/>
      <c r="J103" s="198">
        <f>J142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177</v>
      </c>
      <c r="E104" s="197"/>
      <c r="F104" s="197"/>
      <c r="G104" s="197"/>
      <c r="H104" s="197"/>
      <c r="I104" s="197"/>
      <c r="J104" s="198">
        <f>J147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9"/>
      <c r="C105" s="190"/>
      <c r="D105" s="191" t="s">
        <v>179</v>
      </c>
      <c r="E105" s="192"/>
      <c r="F105" s="192"/>
      <c r="G105" s="192"/>
      <c r="H105" s="192"/>
      <c r="I105" s="192"/>
      <c r="J105" s="193">
        <f>J152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5"/>
      <c r="C106" s="133"/>
      <c r="D106" s="196" t="s">
        <v>185</v>
      </c>
      <c r="E106" s="197"/>
      <c r="F106" s="197"/>
      <c r="G106" s="197"/>
      <c r="H106" s="197"/>
      <c r="I106" s="197"/>
      <c r="J106" s="198">
        <f>J153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1505</v>
      </c>
      <c r="E107" s="197"/>
      <c r="F107" s="197"/>
      <c r="G107" s="197"/>
      <c r="H107" s="197"/>
      <c r="I107" s="197"/>
      <c r="J107" s="198">
        <f>J157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187</v>
      </c>
      <c r="E108" s="197"/>
      <c r="F108" s="197"/>
      <c r="G108" s="197"/>
      <c r="H108" s="197"/>
      <c r="I108" s="197"/>
      <c r="J108" s="198">
        <f>J161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1506</v>
      </c>
      <c r="E109" s="197"/>
      <c r="F109" s="197"/>
      <c r="G109" s="197"/>
      <c r="H109" s="197"/>
      <c r="I109" s="197"/>
      <c r="J109" s="198">
        <f>J177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190</v>
      </c>
      <c r="E110" s="197"/>
      <c r="F110" s="197"/>
      <c r="G110" s="197"/>
      <c r="H110" s="197"/>
      <c r="I110" s="197"/>
      <c r="J110" s="198">
        <f>J191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3"/>
      <c r="D111" s="196" t="s">
        <v>191</v>
      </c>
      <c r="E111" s="197"/>
      <c r="F111" s="197"/>
      <c r="G111" s="197"/>
      <c r="H111" s="197"/>
      <c r="I111" s="197"/>
      <c r="J111" s="198">
        <f>J194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3"/>
      <c r="D112" s="196" t="s">
        <v>192</v>
      </c>
      <c r="E112" s="197"/>
      <c r="F112" s="197"/>
      <c r="G112" s="197"/>
      <c r="H112" s="197"/>
      <c r="I112" s="197"/>
      <c r="J112" s="198">
        <f>J199</f>
        <v>0</v>
      </c>
      <c r="K112" s="133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89"/>
      <c r="C113" s="190"/>
      <c r="D113" s="191" t="s">
        <v>1507</v>
      </c>
      <c r="E113" s="192"/>
      <c r="F113" s="192"/>
      <c r="G113" s="192"/>
      <c r="H113" s="192"/>
      <c r="I113" s="192"/>
      <c r="J113" s="193">
        <f>J208</f>
        <v>0</v>
      </c>
      <c r="K113" s="190"/>
      <c r="L113" s="194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95"/>
      <c r="C114" s="133"/>
      <c r="D114" s="196" t="s">
        <v>1508</v>
      </c>
      <c r="E114" s="197"/>
      <c r="F114" s="197"/>
      <c r="G114" s="197"/>
      <c r="H114" s="197"/>
      <c r="I114" s="197"/>
      <c r="J114" s="198">
        <f>J209</f>
        <v>0</v>
      </c>
      <c r="K114" s="133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196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25" customHeight="1">
      <c r="A124" s="38"/>
      <c r="B124" s="39"/>
      <c r="C124" s="40"/>
      <c r="D124" s="40"/>
      <c r="E124" s="184" t="str">
        <f>E7</f>
        <v>Rekonstrukce silno a slaboproudé instalace, WC pro imobilní - ZŠ Ivanovice na Hané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2:12" s="1" customFormat="1" ht="12" customHeight="1">
      <c r="B125" s="21"/>
      <c r="C125" s="32" t="s">
        <v>164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2:12" s="1" customFormat="1" ht="16.5" customHeight="1">
      <c r="B126" s="21"/>
      <c r="C126" s="22"/>
      <c r="D126" s="22"/>
      <c r="E126" s="184" t="s">
        <v>1500</v>
      </c>
      <c r="F126" s="22"/>
      <c r="G126" s="22"/>
      <c r="H126" s="22"/>
      <c r="I126" s="22"/>
      <c r="J126" s="22"/>
      <c r="K126" s="22"/>
      <c r="L126" s="20"/>
    </row>
    <row r="127" spans="2:12" s="1" customFormat="1" ht="12" customHeight="1">
      <c r="B127" s="21"/>
      <c r="C127" s="32" t="s">
        <v>1501</v>
      </c>
      <c r="D127" s="22"/>
      <c r="E127" s="22"/>
      <c r="F127" s="22"/>
      <c r="G127" s="22"/>
      <c r="H127" s="22"/>
      <c r="I127" s="22"/>
      <c r="J127" s="22"/>
      <c r="K127" s="22"/>
      <c r="L127" s="20"/>
    </row>
    <row r="128" spans="1:31" s="2" customFormat="1" ht="16.5" customHeight="1">
      <c r="A128" s="38"/>
      <c r="B128" s="39"/>
      <c r="C128" s="40"/>
      <c r="D128" s="40"/>
      <c r="E128" s="297" t="s">
        <v>1737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1503</v>
      </c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40"/>
      <c r="D130" s="40"/>
      <c r="E130" s="76" t="str">
        <f>E13</f>
        <v>2300103-021 - Stavební část</v>
      </c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20</v>
      </c>
      <c r="D132" s="40"/>
      <c r="E132" s="40"/>
      <c r="F132" s="27" t="str">
        <f>F16</f>
        <v xml:space="preserve">Ivanovice na Hané, ul. Tyršova  218/4</v>
      </c>
      <c r="G132" s="40"/>
      <c r="H132" s="40"/>
      <c r="I132" s="32" t="s">
        <v>22</v>
      </c>
      <c r="J132" s="79" t="str">
        <f>IF(J16="","",J16)</f>
        <v>6. 12. 2023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24</v>
      </c>
      <c r="D134" s="40"/>
      <c r="E134" s="40"/>
      <c r="F134" s="27" t="str">
        <f>E19</f>
        <v xml:space="preserve"> </v>
      </c>
      <c r="G134" s="40"/>
      <c r="H134" s="40"/>
      <c r="I134" s="32" t="s">
        <v>30</v>
      </c>
      <c r="J134" s="36" t="str">
        <f>E25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28</v>
      </c>
      <c r="D135" s="40"/>
      <c r="E135" s="40"/>
      <c r="F135" s="27" t="str">
        <f>IF(E22="","",E22)</f>
        <v>Vyplň údaj</v>
      </c>
      <c r="G135" s="40"/>
      <c r="H135" s="40"/>
      <c r="I135" s="32" t="s">
        <v>32</v>
      </c>
      <c r="J135" s="36" t="str">
        <f>E28</f>
        <v xml:space="preserve"> 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0.3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11" customFormat="1" ht="29.25" customHeight="1">
      <c r="A137" s="200"/>
      <c r="B137" s="201"/>
      <c r="C137" s="202" t="s">
        <v>197</v>
      </c>
      <c r="D137" s="203" t="s">
        <v>59</v>
      </c>
      <c r="E137" s="203" t="s">
        <v>55</v>
      </c>
      <c r="F137" s="203" t="s">
        <v>56</v>
      </c>
      <c r="G137" s="203" t="s">
        <v>198</v>
      </c>
      <c r="H137" s="203" t="s">
        <v>199</v>
      </c>
      <c r="I137" s="203" t="s">
        <v>200</v>
      </c>
      <c r="J137" s="204" t="s">
        <v>168</v>
      </c>
      <c r="K137" s="205" t="s">
        <v>201</v>
      </c>
      <c r="L137" s="206"/>
      <c r="M137" s="100" t="s">
        <v>1</v>
      </c>
      <c r="N137" s="101" t="s">
        <v>38</v>
      </c>
      <c r="O137" s="101" t="s">
        <v>202</v>
      </c>
      <c r="P137" s="101" t="s">
        <v>203</v>
      </c>
      <c r="Q137" s="101" t="s">
        <v>204</v>
      </c>
      <c r="R137" s="101" t="s">
        <v>205</v>
      </c>
      <c r="S137" s="101" t="s">
        <v>206</v>
      </c>
      <c r="T137" s="102" t="s">
        <v>207</v>
      </c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</row>
    <row r="138" spans="1:63" s="2" customFormat="1" ht="22.8" customHeight="1">
      <c r="A138" s="38"/>
      <c r="B138" s="39"/>
      <c r="C138" s="107" t="s">
        <v>208</v>
      </c>
      <c r="D138" s="40"/>
      <c r="E138" s="40"/>
      <c r="F138" s="40"/>
      <c r="G138" s="40"/>
      <c r="H138" s="40"/>
      <c r="I138" s="40"/>
      <c r="J138" s="207">
        <f>BK138</f>
        <v>0</v>
      </c>
      <c r="K138" s="40"/>
      <c r="L138" s="44"/>
      <c r="M138" s="103"/>
      <c r="N138" s="208"/>
      <c r="O138" s="104"/>
      <c r="P138" s="209">
        <f>P139+P152+P208</f>
        <v>0</v>
      </c>
      <c r="Q138" s="104"/>
      <c r="R138" s="209">
        <f>R139+R152+R208</f>
        <v>0.76040069</v>
      </c>
      <c r="S138" s="104"/>
      <c r="T138" s="210">
        <f>T139+T152+T208</f>
        <v>1.45074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73</v>
      </c>
      <c r="AU138" s="17" t="s">
        <v>170</v>
      </c>
      <c r="BK138" s="211">
        <f>BK139+BK152+BK208</f>
        <v>0</v>
      </c>
    </row>
    <row r="139" spans="1:63" s="12" customFormat="1" ht="25.9" customHeight="1">
      <c r="A139" s="12"/>
      <c r="B139" s="212"/>
      <c r="C139" s="213"/>
      <c r="D139" s="214" t="s">
        <v>73</v>
      </c>
      <c r="E139" s="215" t="s">
        <v>209</v>
      </c>
      <c r="F139" s="215" t="s">
        <v>210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P140+P142+P147</f>
        <v>0</v>
      </c>
      <c r="Q139" s="220"/>
      <c r="R139" s="221">
        <f>R140+R142+R147</f>
        <v>0</v>
      </c>
      <c r="S139" s="220"/>
      <c r="T139" s="222">
        <f>T140+T142+T147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82</v>
      </c>
      <c r="AT139" s="224" t="s">
        <v>73</v>
      </c>
      <c r="AU139" s="224" t="s">
        <v>74</v>
      </c>
      <c r="AY139" s="223" t="s">
        <v>211</v>
      </c>
      <c r="BK139" s="225">
        <f>BK140+BK142+BK147</f>
        <v>0</v>
      </c>
    </row>
    <row r="140" spans="1:63" s="12" customFormat="1" ht="22.8" customHeight="1">
      <c r="A140" s="12"/>
      <c r="B140" s="212"/>
      <c r="C140" s="213"/>
      <c r="D140" s="214" t="s">
        <v>73</v>
      </c>
      <c r="E140" s="226" t="s">
        <v>244</v>
      </c>
      <c r="F140" s="226" t="s">
        <v>336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P141</f>
        <v>0</v>
      </c>
      <c r="Q140" s="220"/>
      <c r="R140" s="221">
        <f>R141</f>
        <v>0</v>
      </c>
      <c r="S140" s="220"/>
      <c r="T140" s="222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82</v>
      </c>
      <c r="AT140" s="224" t="s">
        <v>73</v>
      </c>
      <c r="AU140" s="224" t="s">
        <v>82</v>
      </c>
      <c r="AY140" s="223" t="s">
        <v>211</v>
      </c>
      <c r="BK140" s="225">
        <f>BK141</f>
        <v>0</v>
      </c>
    </row>
    <row r="141" spans="1:65" s="2" customFormat="1" ht="16.5" customHeight="1">
      <c r="A141" s="38"/>
      <c r="B141" s="39"/>
      <c r="C141" s="228" t="s">
        <v>82</v>
      </c>
      <c r="D141" s="228" t="s">
        <v>213</v>
      </c>
      <c r="E141" s="229" t="s">
        <v>1518</v>
      </c>
      <c r="F141" s="230" t="s">
        <v>1519</v>
      </c>
      <c r="G141" s="231" t="s">
        <v>1520</v>
      </c>
      <c r="H141" s="232">
        <v>1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39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1521</v>
      </c>
      <c r="AT141" s="240" t="s">
        <v>213</v>
      </c>
      <c r="AU141" s="240" t="s">
        <v>84</v>
      </c>
      <c r="AY141" s="17" t="s">
        <v>211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82</v>
      </c>
      <c r="BK141" s="241">
        <f>ROUND(I141*H141,2)</f>
        <v>0</v>
      </c>
      <c r="BL141" s="17" t="s">
        <v>1521</v>
      </c>
      <c r="BM141" s="240" t="s">
        <v>1739</v>
      </c>
    </row>
    <row r="142" spans="1:63" s="12" customFormat="1" ht="22.8" customHeight="1">
      <c r="A142" s="12"/>
      <c r="B142" s="212"/>
      <c r="C142" s="213"/>
      <c r="D142" s="214" t="s">
        <v>73</v>
      </c>
      <c r="E142" s="226" t="s">
        <v>264</v>
      </c>
      <c r="F142" s="226" t="s">
        <v>472</v>
      </c>
      <c r="G142" s="213"/>
      <c r="H142" s="213"/>
      <c r="I142" s="216"/>
      <c r="J142" s="227">
        <f>BK142</f>
        <v>0</v>
      </c>
      <c r="K142" s="213"/>
      <c r="L142" s="218"/>
      <c r="M142" s="219"/>
      <c r="N142" s="220"/>
      <c r="O142" s="220"/>
      <c r="P142" s="221">
        <f>SUM(P143:P146)</f>
        <v>0</v>
      </c>
      <c r="Q142" s="220"/>
      <c r="R142" s="221">
        <f>SUM(R143:R146)</f>
        <v>0</v>
      </c>
      <c r="S142" s="220"/>
      <c r="T142" s="222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82</v>
      </c>
      <c r="AT142" s="224" t="s">
        <v>73</v>
      </c>
      <c r="AU142" s="224" t="s">
        <v>82</v>
      </c>
      <c r="AY142" s="223" t="s">
        <v>211</v>
      </c>
      <c r="BK142" s="225">
        <f>SUM(BK143:BK146)</f>
        <v>0</v>
      </c>
    </row>
    <row r="143" spans="1:65" s="2" customFormat="1" ht="16.5" customHeight="1">
      <c r="A143" s="38"/>
      <c r="B143" s="39"/>
      <c r="C143" s="228" t="s">
        <v>84</v>
      </c>
      <c r="D143" s="228" t="s">
        <v>213</v>
      </c>
      <c r="E143" s="229" t="s">
        <v>1523</v>
      </c>
      <c r="F143" s="230" t="s">
        <v>1524</v>
      </c>
      <c r="G143" s="231" t="s">
        <v>1520</v>
      </c>
      <c r="H143" s="232">
        <v>1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39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217</v>
      </c>
      <c r="AT143" s="240" t="s">
        <v>213</v>
      </c>
      <c r="AU143" s="240" t="s">
        <v>84</v>
      </c>
      <c r="AY143" s="17" t="s">
        <v>211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82</v>
      </c>
      <c r="BK143" s="241">
        <f>ROUND(I143*H143,2)</f>
        <v>0</v>
      </c>
      <c r="BL143" s="17" t="s">
        <v>217</v>
      </c>
      <c r="BM143" s="240" t="s">
        <v>1740</v>
      </c>
    </row>
    <row r="144" spans="1:65" s="2" customFormat="1" ht="16.5" customHeight="1">
      <c r="A144" s="38"/>
      <c r="B144" s="39"/>
      <c r="C144" s="228" t="s">
        <v>94</v>
      </c>
      <c r="D144" s="228" t="s">
        <v>213</v>
      </c>
      <c r="E144" s="229" t="s">
        <v>1526</v>
      </c>
      <c r="F144" s="230" t="s">
        <v>1527</v>
      </c>
      <c r="G144" s="231" t="s">
        <v>1520</v>
      </c>
      <c r="H144" s="232">
        <v>1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39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1521</v>
      </c>
      <c r="AT144" s="240" t="s">
        <v>213</v>
      </c>
      <c r="AU144" s="240" t="s">
        <v>84</v>
      </c>
      <c r="AY144" s="17" t="s">
        <v>211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82</v>
      </c>
      <c r="BK144" s="241">
        <f>ROUND(I144*H144,2)</f>
        <v>0</v>
      </c>
      <c r="BL144" s="17" t="s">
        <v>1521</v>
      </c>
      <c r="BM144" s="240" t="s">
        <v>1741</v>
      </c>
    </row>
    <row r="145" spans="1:65" s="2" customFormat="1" ht="16.5" customHeight="1">
      <c r="A145" s="38"/>
      <c r="B145" s="39"/>
      <c r="C145" s="228" t="s">
        <v>217</v>
      </c>
      <c r="D145" s="228" t="s">
        <v>213</v>
      </c>
      <c r="E145" s="229" t="s">
        <v>1529</v>
      </c>
      <c r="F145" s="230" t="s">
        <v>1530</v>
      </c>
      <c r="G145" s="231" t="s">
        <v>895</v>
      </c>
      <c r="H145" s="232">
        <v>1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39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1521</v>
      </c>
      <c r="AT145" s="240" t="s">
        <v>213</v>
      </c>
      <c r="AU145" s="240" t="s">
        <v>84</v>
      </c>
      <c r="AY145" s="17" t="s">
        <v>211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82</v>
      </c>
      <c r="BK145" s="241">
        <f>ROUND(I145*H145,2)</f>
        <v>0</v>
      </c>
      <c r="BL145" s="17" t="s">
        <v>1521</v>
      </c>
      <c r="BM145" s="240" t="s">
        <v>1742</v>
      </c>
    </row>
    <row r="146" spans="1:65" s="2" customFormat="1" ht="16.5" customHeight="1">
      <c r="A146" s="38"/>
      <c r="B146" s="39"/>
      <c r="C146" s="228" t="s">
        <v>239</v>
      </c>
      <c r="D146" s="228" t="s">
        <v>213</v>
      </c>
      <c r="E146" s="229" t="s">
        <v>1532</v>
      </c>
      <c r="F146" s="230" t="s">
        <v>1533</v>
      </c>
      <c r="G146" s="231" t="s">
        <v>1520</v>
      </c>
      <c r="H146" s="232">
        <v>1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39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1521</v>
      </c>
      <c r="AT146" s="240" t="s">
        <v>213</v>
      </c>
      <c r="AU146" s="240" t="s">
        <v>84</v>
      </c>
      <c r="AY146" s="17" t="s">
        <v>211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82</v>
      </c>
      <c r="BK146" s="241">
        <f>ROUND(I146*H146,2)</f>
        <v>0</v>
      </c>
      <c r="BL146" s="17" t="s">
        <v>1521</v>
      </c>
      <c r="BM146" s="240" t="s">
        <v>1743</v>
      </c>
    </row>
    <row r="147" spans="1:63" s="12" customFormat="1" ht="22.8" customHeight="1">
      <c r="A147" s="12"/>
      <c r="B147" s="212"/>
      <c r="C147" s="213"/>
      <c r="D147" s="214" t="s">
        <v>73</v>
      </c>
      <c r="E147" s="226" t="s">
        <v>610</v>
      </c>
      <c r="F147" s="226" t="s">
        <v>611</v>
      </c>
      <c r="G147" s="213"/>
      <c r="H147" s="213"/>
      <c r="I147" s="216"/>
      <c r="J147" s="227">
        <f>BK147</f>
        <v>0</v>
      </c>
      <c r="K147" s="213"/>
      <c r="L147" s="218"/>
      <c r="M147" s="219"/>
      <c r="N147" s="220"/>
      <c r="O147" s="220"/>
      <c r="P147" s="221">
        <f>SUM(P148:P151)</f>
        <v>0</v>
      </c>
      <c r="Q147" s="220"/>
      <c r="R147" s="221">
        <f>SUM(R148:R151)</f>
        <v>0</v>
      </c>
      <c r="S147" s="220"/>
      <c r="T147" s="222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82</v>
      </c>
      <c r="AT147" s="224" t="s">
        <v>73</v>
      </c>
      <c r="AU147" s="224" t="s">
        <v>82</v>
      </c>
      <c r="AY147" s="223" t="s">
        <v>211</v>
      </c>
      <c r="BK147" s="225">
        <f>SUM(BK148:BK151)</f>
        <v>0</v>
      </c>
    </row>
    <row r="148" spans="1:65" s="2" customFormat="1" ht="24.15" customHeight="1">
      <c r="A148" s="38"/>
      <c r="B148" s="39"/>
      <c r="C148" s="228" t="s">
        <v>244</v>
      </c>
      <c r="D148" s="228" t="s">
        <v>213</v>
      </c>
      <c r="E148" s="229" t="s">
        <v>1535</v>
      </c>
      <c r="F148" s="230" t="s">
        <v>1536</v>
      </c>
      <c r="G148" s="231" t="s">
        <v>247</v>
      </c>
      <c r="H148" s="232">
        <v>0.9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39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217</v>
      </c>
      <c r="AT148" s="240" t="s">
        <v>213</v>
      </c>
      <c r="AU148" s="240" t="s">
        <v>84</v>
      </c>
      <c r="AY148" s="17" t="s">
        <v>211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82</v>
      </c>
      <c r="BK148" s="241">
        <f>ROUND(I148*H148,2)</f>
        <v>0</v>
      </c>
      <c r="BL148" s="17" t="s">
        <v>217</v>
      </c>
      <c r="BM148" s="240" t="s">
        <v>1744</v>
      </c>
    </row>
    <row r="149" spans="1:65" s="2" customFormat="1" ht="24.15" customHeight="1">
      <c r="A149" s="38"/>
      <c r="B149" s="39"/>
      <c r="C149" s="228" t="s">
        <v>251</v>
      </c>
      <c r="D149" s="228" t="s">
        <v>213</v>
      </c>
      <c r="E149" s="229" t="s">
        <v>617</v>
      </c>
      <c r="F149" s="230" t="s">
        <v>618</v>
      </c>
      <c r="G149" s="231" t="s">
        <v>247</v>
      </c>
      <c r="H149" s="232">
        <v>0.9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39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217</v>
      </c>
      <c r="AT149" s="240" t="s">
        <v>213</v>
      </c>
      <c r="AU149" s="240" t="s">
        <v>84</v>
      </c>
      <c r="AY149" s="17" t="s">
        <v>211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82</v>
      </c>
      <c r="BK149" s="241">
        <f>ROUND(I149*H149,2)</f>
        <v>0</v>
      </c>
      <c r="BL149" s="17" t="s">
        <v>217</v>
      </c>
      <c r="BM149" s="240" t="s">
        <v>1745</v>
      </c>
    </row>
    <row r="150" spans="1:65" s="2" customFormat="1" ht="16.5" customHeight="1">
      <c r="A150" s="38"/>
      <c r="B150" s="39"/>
      <c r="C150" s="228" t="s">
        <v>257</v>
      </c>
      <c r="D150" s="228" t="s">
        <v>213</v>
      </c>
      <c r="E150" s="229" t="s">
        <v>1539</v>
      </c>
      <c r="F150" s="230" t="s">
        <v>1540</v>
      </c>
      <c r="G150" s="231" t="s">
        <v>247</v>
      </c>
      <c r="H150" s="232">
        <v>0.9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39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217</v>
      </c>
      <c r="AT150" s="240" t="s">
        <v>213</v>
      </c>
      <c r="AU150" s="240" t="s">
        <v>84</v>
      </c>
      <c r="AY150" s="17" t="s">
        <v>211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82</v>
      </c>
      <c r="BK150" s="241">
        <f>ROUND(I150*H150,2)</f>
        <v>0</v>
      </c>
      <c r="BL150" s="17" t="s">
        <v>217</v>
      </c>
      <c r="BM150" s="240" t="s">
        <v>1746</v>
      </c>
    </row>
    <row r="151" spans="1:65" s="2" customFormat="1" ht="24.15" customHeight="1">
      <c r="A151" s="38"/>
      <c r="B151" s="39"/>
      <c r="C151" s="280" t="s">
        <v>264</v>
      </c>
      <c r="D151" s="280" t="s">
        <v>258</v>
      </c>
      <c r="E151" s="281" t="s">
        <v>1542</v>
      </c>
      <c r="F151" s="282" t="s">
        <v>1543</v>
      </c>
      <c r="G151" s="283" t="s">
        <v>274</v>
      </c>
      <c r="H151" s="284">
        <v>2</v>
      </c>
      <c r="I151" s="285"/>
      <c r="J151" s="286">
        <f>ROUND(I151*H151,2)</f>
        <v>0</v>
      </c>
      <c r="K151" s="287"/>
      <c r="L151" s="288"/>
      <c r="M151" s="289" t="s">
        <v>1</v>
      </c>
      <c r="N151" s="290" t="s">
        <v>39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257</v>
      </c>
      <c r="AT151" s="240" t="s">
        <v>258</v>
      </c>
      <c r="AU151" s="240" t="s">
        <v>84</v>
      </c>
      <c r="AY151" s="17" t="s">
        <v>211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82</v>
      </c>
      <c r="BK151" s="241">
        <f>ROUND(I151*H151,2)</f>
        <v>0</v>
      </c>
      <c r="BL151" s="17" t="s">
        <v>217</v>
      </c>
      <c r="BM151" s="240" t="s">
        <v>1747</v>
      </c>
    </row>
    <row r="152" spans="1:63" s="12" customFormat="1" ht="25.9" customHeight="1">
      <c r="A152" s="12"/>
      <c r="B152" s="212"/>
      <c r="C152" s="213"/>
      <c r="D152" s="214" t="s">
        <v>73</v>
      </c>
      <c r="E152" s="215" t="s">
        <v>670</v>
      </c>
      <c r="F152" s="215" t="s">
        <v>671</v>
      </c>
      <c r="G152" s="213"/>
      <c r="H152" s="213"/>
      <c r="I152" s="216"/>
      <c r="J152" s="217">
        <f>BK152</f>
        <v>0</v>
      </c>
      <c r="K152" s="213"/>
      <c r="L152" s="218"/>
      <c r="M152" s="219"/>
      <c r="N152" s="220"/>
      <c r="O152" s="220"/>
      <c r="P152" s="221">
        <f>P153+P157+P161+P177+P191+P194+P199</f>
        <v>0</v>
      </c>
      <c r="Q152" s="220"/>
      <c r="R152" s="221">
        <f>R153+R157+R161+R177+R191+R194+R199</f>
        <v>0.76040069</v>
      </c>
      <c r="S152" s="220"/>
      <c r="T152" s="222">
        <f>T153+T157+T161+T177+T191+T194+T199</f>
        <v>1.45074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3" t="s">
        <v>84</v>
      </c>
      <c r="AT152" s="224" t="s">
        <v>73</v>
      </c>
      <c r="AU152" s="224" t="s">
        <v>74</v>
      </c>
      <c r="AY152" s="223" t="s">
        <v>211</v>
      </c>
      <c r="BK152" s="225">
        <f>BK153+BK157+BK161+BK177+BK191+BK194+BK199</f>
        <v>0</v>
      </c>
    </row>
    <row r="153" spans="1:63" s="12" customFormat="1" ht="22.8" customHeight="1">
      <c r="A153" s="12"/>
      <c r="B153" s="212"/>
      <c r="C153" s="213"/>
      <c r="D153" s="214" t="s">
        <v>73</v>
      </c>
      <c r="E153" s="226" t="s">
        <v>890</v>
      </c>
      <c r="F153" s="226" t="s">
        <v>891</v>
      </c>
      <c r="G153" s="213"/>
      <c r="H153" s="213"/>
      <c r="I153" s="216"/>
      <c r="J153" s="227">
        <f>BK153</f>
        <v>0</v>
      </c>
      <c r="K153" s="213"/>
      <c r="L153" s="218"/>
      <c r="M153" s="219"/>
      <c r="N153" s="220"/>
      <c r="O153" s="220"/>
      <c r="P153" s="221">
        <f>SUM(P154:P156)</f>
        <v>0</v>
      </c>
      <c r="Q153" s="220"/>
      <c r="R153" s="221">
        <f>SUM(R154:R156)</f>
        <v>0</v>
      </c>
      <c r="S153" s="220"/>
      <c r="T153" s="222">
        <f>SUM(T154:T156)</f>
        <v>0.06306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3" t="s">
        <v>84</v>
      </c>
      <c r="AT153" s="224" t="s">
        <v>73</v>
      </c>
      <c r="AU153" s="224" t="s">
        <v>82</v>
      </c>
      <c r="AY153" s="223" t="s">
        <v>211</v>
      </c>
      <c r="BK153" s="225">
        <f>SUM(BK154:BK156)</f>
        <v>0</v>
      </c>
    </row>
    <row r="154" spans="1:65" s="2" customFormat="1" ht="16.5" customHeight="1">
      <c r="A154" s="38"/>
      <c r="B154" s="39"/>
      <c r="C154" s="228" t="s">
        <v>271</v>
      </c>
      <c r="D154" s="228" t="s">
        <v>213</v>
      </c>
      <c r="E154" s="229" t="s">
        <v>921</v>
      </c>
      <c r="F154" s="230" t="s">
        <v>922</v>
      </c>
      <c r="G154" s="231" t="s">
        <v>895</v>
      </c>
      <c r="H154" s="232">
        <v>3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39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0.01946</v>
      </c>
      <c r="T154" s="239">
        <f>S154*H154</f>
        <v>0.05838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310</v>
      </c>
      <c r="AT154" s="240" t="s">
        <v>213</v>
      </c>
      <c r="AU154" s="240" t="s">
        <v>84</v>
      </c>
      <c r="AY154" s="17" t="s">
        <v>211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82</v>
      </c>
      <c r="BK154" s="241">
        <f>ROUND(I154*H154,2)</f>
        <v>0</v>
      </c>
      <c r="BL154" s="17" t="s">
        <v>310</v>
      </c>
      <c r="BM154" s="240" t="s">
        <v>1748</v>
      </c>
    </row>
    <row r="155" spans="1:65" s="2" customFormat="1" ht="16.5" customHeight="1">
      <c r="A155" s="38"/>
      <c r="B155" s="39"/>
      <c r="C155" s="228" t="s">
        <v>277</v>
      </c>
      <c r="D155" s="228" t="s">
        <v>213</v>
      </c>
      <c r="E155" s="229" t="s">
        <v>960</v>
      </c>
      <c r="F155" s="230" t="s">
        <v>961</v>
      </c>
      <c r="G155" s="231" t="s">
        <v>895</v>
      </c>
      <c r="H155" s="232">
        <v>3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39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0.00156</v>
      </c>
      <c r="T155" s="239">
        <f>S155*H155</f>
        <v>0.00468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310</v>
      </c>
      <c r="AT155" s="240" t="s">
        <v>213</v>
      </c>
      <c r="AU155" s="240" t="s">
        <v>84</v>
      </c>
      <c r="AY155" s="17" t="s">
        <v>211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82</v>
      </c>
      <c r="BK155" s="241">
        <f>ROUND(I155*H155,2)</f>
        <v>0</v>
      </c>
      <c r="BL155" s="17" t="s">
        <v>310</v>
      </c>
      <c r="BM155" s="240" t="s">
        <v>1749</v>
      </c>
    </row>
    <row r="156" spans="1:65" s="2" customFormat="1" ht="16.5" customHeight="1">
      <c r="A156" s="38"/>
      <c r="B156" s="39"/>
      <c r="C156" s="228" t="s">
        <v>8</v>
      </c>
      <c r="D156" s="228" t="s">
        <v>213</v>
      </c>
      <c r="E156" s="229" t="s">
        <v>1550</v>
      </c>
      <c r="F156" s="230" t="s">
        <v>1551</v>
      </c>
      <c r="G156" s="231" t="s">
        <v>1520</v>
      </c>
      <c r="H156" s="232">
        <v>1</v>
      </c>
      <c r="I156" s="233"/>
      <c r="J156" s="234">
        <f>ROUND(I156*H156,2)</f>
        <v>0</v>
      </c>
      <c r="K156" s="235"/>
      <c r="L156" s="44"/>
      <c r="M156" s="236" t="s">
        <v>1</v>
      </c>
      <c r="N156" s="237" t="s">
        <v>39</v>
      </c>
      <c r="O156" s="91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1521</v>
      </c>
      <c r="AT156" s="240" t="s">
        <v>213</v>
      </c>
      <c r="AU156" s="240" t="s">
        <v>84</v>
      </c>
      <c r="AY156" s="17" t="s">
        <v>211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82</v>
      </c>
      <c r="BK156" s="241">
        <f>ROUND(I156*H156,2)</f>
        <v>0</v>
      </c>
      <c r="BL156" s="17" t="s">
        <v>1521</v>
      </c>
      <c r="BM156" s="240" t="s">
        <v>1750</v>
      </c>
    </row>
    <row r="157" spans="1:63" s="12" customFormat="1" ht="22.8" customHeight="1">
      <c r="A157" s="12"/>
      <c r="B157" s="212"/>
      <c r="C157" s="213"/>
      <c r="D157" s="214" t="s">
        <v>73</v>
      </c>
      <c r="E157" s="226" t="s">
        <v>1553</v>
      </c>
      <c r="F157" s="226" t="s">
        <v>1554</v>
      </c>
      <c r="G157" s="213"/>
      <c r="H157" s="213"/>
      <c r="I157" s="216"/>
      <c r="J157" s="227">
        <f>BK157</f>
        <v>0</v>
      </c>
      <c r="K157" s="213"/>
      <c r="L157" s="218"/>
      <c r="M157" s="219"/>
      <c r="N157" s="220"/>
      <c r="O157" s="220"/>
      <c r="P157" s="221">
        <f>SUM(P158:P160)</f>
        <v>0</v>
      </c>
      <c r="Q157" s="220"/>
      <c r="R157" s="221">
        <f>SUM(R158:R160)</f>
        <v>0</v>
      </c>
      <c r="S157" s="220"/>
      <c r="T157" s="222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3" t="s">
        <v>84</v>
      </c>
      <c r="AT157" s="224" t="s">
        <v>73</v>
      </c>
      <c r="AU157" s="224" t="s">
        <v>82</v>
      </c>
      <c r="AY157" s="223" t="s">
        <v>211</v>
      </c>
      <c r="BK157" s="225">
        <f>SUM(BK158:BK160)</f>
        <v>0</v>
      </c>
    </row>
    <row r="158" spans="1:65" s="2" customFormat="1" ht="16.5" customHeight="1">
      <c r="A158" s="38"/>
      <c r="B158" s="39"/>
      <c r="C158" s="228" t="s">
        <v>289</v>
      </c>
      <c r="D158" s="228" t="s">
        <v>213</v>
      </c>
      <c r="E158" s="229" t="s">
        <v>1555</v>
      </c>
      <c r="F158" s="230" t="s">
        <v>1556</v>
      </c>
      <c r="G158" s="231" t="s">
        <v>292</v>
      </c>
      <c r="H158" s="232">
        <v>2</v>
      </c>
      <c r="I158" s="233"/>
      <c r="J158" s="234">
        <f>ROUND(I158*H158,2)</f>
        <v>0</v>
      </c>
      <c r="K158" s="235"/>
      <c r="L158" s="44"/>
      <c r="M158" s="236" t="s">
        <v>1</v>
      </c>
      <c r="N158" s="237" t="s">
        <v>39</v>
      </c>
      <c r="O158" s="91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310</v>
      </c>
      <c r="AT158" s="240" t="s">
        <v>213</v>
      </c>
      <c r="AU158" s="240" t="s">
        <v>84</v>
      </c>
      <c r="AY158" s="17" t="s">
        <v>211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82</v>
      </c>
      <c r="BK158" s="241">
        <f>ROUND(I158*H158,2)</f>
        <v>0</v>
      </c>
      <c r="BL158" s="17" t="s">
        <v>310</v>
      </c>
      <c r="BM158" s="240" t="s">
        <v>1751</v>
      </c>
    </row>
    <row r="159" spans="1:65" s="2" customFormat="1" ht="16.5" customHeight="1">
      <c r="A159" s="38"/>
      <c r="B159" s="39"/>
      <c r="C159" s="228" t="s">
        <v>298</v>
      </c>
      <c r="D159" s="228" t="s">
        <v>213</v>
      </c>
      <c r="E159" s="229" t="s">
        <v>1558</v>
      </c>
      <c r="F159" s="230" t="s">
        <v>1559</v>
      </c>
      <c r="G159" s="231" t="s">
        <v>1106</v>
      </c>
      <c r="H159" s="232">
        <v>1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39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1521</v>
      </c>
      <c r="AT159" s="240" t="s">
        <v>213</v>
      </c>
      <c r="AU159" s="240" t="s">
        <v>84</v>
      </c>
      <c r="AY159" s="17" t="s">
        <v>211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82</v>
      </c>
      <c r="BK159" s="241">
        <f>ROUND(I159*H159,2)</f>
        <v>0</v>
      </c>
      <c r="BL159" s="17" t="s">
        <v>1521</v>
      </c>
      <c r="BM159" s="240" t="s">
        <v>1752</v>
      </c>
    </row>
    <row r="160" spans="1:65" s="2" customFormat="1" ht="16.5" customHeight="1">
      <c r="A160" s="38"/>
      <c r="B160" s="39"/>
      <c r="C160" s="228" t="s">
        <v>303</v>
      </c>
      <c r="D160" s="228" t="s">
        <v>213</v>
      </c>
      <c r="E160" s="229" t="s">
        <v>1561</v>
      </c>
      <c r="F160" s="230" t="s">
        <v>1562</v>
      </c>
      <c r="G160" s="231" t="s">
        <v>1106</v>
      </c>
      <c r="H160" s="232">
        <v>1</v>
      </c>
      <c r="I160" s="233"/>
      <c r="J160" s="234">
        <f>ROUND(I160*H160,2)</f>
        <v>0</v>
      </c>
      <c r="K160" s="235"/>
      <c r="L160" s="44"/>
      <c r="M160" s="236" t="s">
        <v>1</v>
      </c>
      <c r="N160" s="237" t="s">
        <v>39</v>
      </c>
      <c r="O160" s="91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1521</v>
      </c>
      <c r="AT160" s="240" t="s">
        <v>213</v>
      </c>
      <c r="AU160" s="240" t="s">
        <v>84</v>
      </c>
      <c r="AY160" s="17" t="s">
        <v>211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82</v>
      </c>
      <c r="BK160" s="241">
        <f>ROUND(I160*H160,2)</f>
        <v>0</v>
      </c>
      <c r="BL160" s="17" t="s">
        <v>1521</v>
      </c>
      <c r="BM160" s="240" t="s">
        <v>1753</v>
      </c>
    </row>
    <row r="161" spans="1:63" s="12" customFormat="1" ht="22.8" customHeight="1">
      <c r="A161" s="12"/>
      <c r="B161" s="212"/>
      <c r="C161" s="213"/>
      <c r="D161" s="214" t="s">
        <v>73</v>
      </c>
      <c r="E161" s="226" t="s">
        <v>1019</v>
      </c>
      <c r="F161" s="226" t="s">
        <v>1020</v>
      </c>
      <c r="G161" s="213"/>
      <c r="H161" s="213"/>
      <c r="I161" s="216"/>
      <c r="J161" s="227">
        <f>BK161</f>
        <v>0</v>
      </c>
      <c r="K161" s="213"/>
      <c r="L161" s="218"/>
      <c r="M161" s="219"/>
      <c r="N161" s="220"/>
      <c r="O161" s="220"/>
      <c r="P161" s="221">
        <f>SUM(P162:P176)</f>
        <v>0</v>
      </c>
      <c r="Q161" s="220"/>
      <c r="R161" s="221">
        <f>SUM(R162:R176)</f>
        <v>0.29023069</v>
      </c>
      <c r="S161" s="220"/>
      <c r="T161" s="222">
        <f>SUM(T162:T176)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3" t="s">
        <v>84</v>
      </c>
      <c r="AT161" s="224" t="s">
        <v>73</v>
      </c>
      <c r="AU161" s="224" t="s">
        <v>82</v>
      </c>
      <c r="AY161" s="223" t="s">
        <v>211</v>
      </c>
      <c r="BK161" s="225">
        <f>SUM(BK162:BK176)</f>
        <v>0</v>
      </c>
    </row>
    <row r="162" spans="1:65" s="2" customFormat="1" ht="33" customHeight="1">
      <c r="A162" s="38"/>
      <c r="B162" s="39"/>
      <c r="C162" s="228" t="s">
        <v>310</v>
      </c>
      <c r="D162" s="228" t="s">
        <v>213</v>
      </c>
      <c r="E162" s="229" t="s">
        <v>1022</v>
      </c>
      <c r="F162" s="230" t="s">
        <v>1023</v>
      </c>
      <c r="G162" s="231" t="s">
        <v>292</v>
      </c>
      <c r="H162" s="232">
        <v>26</v>
      </c>
      <c r="I162" s="233"/>
      <c r="J162" s="234">
        <f>ROUND(I162*H162,2)</f>
        <v>0</v>
      </c>
      <c r="K162" s="235"/>
      <c r="L162" s="44"/>
      <c r="M162" s="236" t="s">
        <v>1</v>
      </c>
      <c r="N162" s="237" t="s">
        <v>39</v>
      </c>
      <c r="O162" s="91"/>
      <c r="P162" s="238">
        <f>O162*H162</f>
        <v>0</v>
      </c>
      <c r="Q162" s="238">
        <v>0.00125</v>
      </c>
      <c r="R162" s="238">
        <f>Q162*H162</f>
        <v>0.0325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310</v>
      </c>
      <c r="AT162" s="240" t="s">
        <v>213</v>
      </c>
      <c r="AU162" s="240" t="s">
        <v>84</v>
      </c>
      <c r="AY162" s="17" t="s">
        <v>211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82</v>
      </c>
      <c r="BK162" s="241">
        <f>ROUND(I162*H162,2)</f>
        <v>0</v>
      </c>
      <c r="BL162" s="17" t="s">
        <v>310</v>
      </c>
      <c r="BM162" s="240" t="s">
        <v>1754</v>
      </c>
    </row>
    <row r="163" spans="1:65" s="2" customFormat="1" ht="16.5" customHeight="1">
      <c r="A163" s="38"/>
      <c r="B163" s="39"/>
      <c r="C163" s="280" t="s">
        <v>323</v>
      </c>
      <c r="D163" s="280" t="s">
        <v>258</v>
      </c>
      <c r="E163" s="281" t="s">
        <v>1565</v>
      </c>
      <c r="F163" s="282" t="s">
        <v>1566</v>
      </c>
      <c r="G163" s="283" t="s">
        <v>292</v>
      </c>
      <c r="H163" s="284">
        <v>34.863</v>
      </c>
      <c r="I163" s="285"/>
      <c r="J163" s="286">
        <f>ROUND(I163*H163,2)</f>
        <v>0</v>
      </c>
      <c r="K163" s="287"/>
      <c r="L163" s="288"/>
      <c r="M163" s="289" t="s">
        <v>1</v>
      </c>
      <c r="N163" s="290" t="s">
        <v>39</v>
      </c>
      <c r="O163" s="91"/>
      <c r="P163" s="238">
        <f>O163*H163</f>
        <v>0</v>
      </c>
      <c r="Q163" s="238">
        <v>0.006</v>
      </c>
      <c r="R163" s="238">
        <f>Q163*H163</f>
        <v>0.209178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468</v>
      </c>
      <c r="AT163" s="240" t="s">
        <v>258</v>
      </c>
      <c r="AU163" s="240" t="s">
        <v>84</v>
      </c>
      <c r="AY163" s="17" t="s">
        <v>211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82</v>
      </c>
      <c r="BK163" s="241">
        <f>ROUND(I163*H163,2)</f>
        <v>0</v>
      </c>
      <c r="BL163" s="17" t="s">
        <v>310</v>
      </c>
      <c r="BM163" s="240" t="s">
        <v>1755</v>
      </c>
    </row>
    <row r="164" spans="1:51" s="14" customFormat="1" ht="12">
      <c r="A164" s="14"/>
      <c r="B164" s="258"/>
      <c r="C164" s="259"/>
      <c r="D164" s="249" t="s">
        <v>221</v>
      </c>
      <c r="E164" s="260" t="s">
        <v>1</v>
      </c>
      <c r="F164" s="261" t="s">
        <v>1756</v>
      </c>
      <c r="G164" s="259"/>
      <c r="H164" s="262">
        <v>34.863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8" t="s">
        <v>221</v>
      </c>
      <c r="AU164" s="268" t="s">
        <v>84</v>
      </c>
      <c r="AV164" s="14" t="s">
        <v>84</v>
      </c>
      <c r="AW164" s="14" t="s">
        <v>31</v>
      </c>
      <c r="AX164" s="14" t="s">
        <v>82</v>
      </c>
      <c r="AY164" s="268" t="s">
        <v>211</v>
      </c>
    </row>
    <row r="165" spans="1:65" s="2" customFormat="1" ht="16.5" customHeight="1">
      <c r="A165" s="38"/>
      <c r="B165" s="39"/>
      <c r="C165" s="280" t="s">
        <v>337</v>
      </c>
      <c r="D165" s="280" t="s">
        <v>258</v>
      </c>
      <c r="E165" s="281" t="s">
        <v>1569</v>
      </c>
      <c r="F165" s="282" t="s">
        <v>1570</v>
      </c>
      <c r="G165" s="283" t="s">
        <v>313</v>
      </c>
      <c r="H165" s="284">
        <v>26.341</v>
      </c>
      <c r="I165" s="285"/>
      <c r="J165" s="286">
        <f>ROUND(I165*H165,2)</f>
        <v>0</v>
      </c>
      <c r="K165" s="287"/>
      <c r="L165" s="288"/>
      <c r="M165" s="289" t="s">
        <v>1</v>
      </c>
      <c r="N165" s="290" t="s">
        <v>39</v>
      </c>
      <c r="O165" s="91"/>
      <c r="P165" s="238">
        <f>O165*H165</f>
        <v>0</v>
      </c>
      <c r="Q165" s="238">
        <v>0.00038</v>
      </c>
      <c r="R165" s="238">
        <f>Q165*H165</f>
        <v>0.01000958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468</v>
      </c>
      <c r="AT165" s="240" t="s">
        <v>258</v>
      </c>
      <c r="AU165" s="240" t="s">
        <v>84</v>
      </c>
      <c r="AY165" s="17" t="s">
        <v>211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82</v>
      </c>
      <c r="BK165" s="241">
        <f>ROUND(I165*H165,2)</f>
        <v>0</v>
      </c>
      <c r="BL165" s="17" t="s">
        <v>310</v>
      </c>
      <c r="BM165" s="240" t="s">
        <v>1757</v>
      </c>
    </row>
    <row r="166" spans="1:51" s="14" customFormat="1" ht="12">
      <c r="A166" s="14"/>
      <c r="B166" s="258"/>
      <c r="C166" s="259"/>
      <c r="D166" s="249" t="s">
        <v>221</v>
      </c>
      <c r="E166" s="260" t="s">
        <v>1</v>
      </c>
      <c r="F166" s="261" t="s">
        <v>1758</v>
      </c>
      <c r="G166" s="259"/>
      <c r="H166" s="262">
        <v>26.341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8" t="s">
        <v>221</v>
      </c>
      <c r="AU166" s="268" t="s">
        <v>84</v>
      </c>
      <c r="AV166" s="14" t="s">
        <v>84</v>
      </c>
      <c r="AW166" s="14" t="s">
        <v>31</v>
      </c>
      <c r="AX166" s="14" t="s">
        <v>82</v>
      </c>
      <c r="AY166" s="268" t="s">
        <v>211</v>
      </c>
    </row>
    <row r="167" spans="1:65" s="2" customFormat="1" ht="16.5" customHeight="1">
      <c r="A167" s="38"/>
      <c r="B167" s="39"/>
      <c r="C167" s="280" t="s">
        <v>361</v>
      </c>
      <c r="D167" s="280" t="s">
        <v>258</v>
      </c>
      <c r="E167" s="281" t="s">
        <v>1573</v>
      </c>
      <c r="F167" s="282" t="s">
        <v>1574</v>
      </c>
      <c r="G167" s="283" t="s">
        <v>313</v>
      </c>
      <c r="H167" s="284">
        <v>54.231</v>
      </c>
      <c r="I167" s="285"/>
      <c r="J167" s="286">
        <f>ROUND(I167*H167,2)</f>
        <v>0</v>
      </c>
      <c r="K167" s="287"/>
      <c r="L167" s="288"/>
      <c r="M167" s="289" t="s">
        <v>1</v>
      </c>
      <c r="N167" s="290" t="s">
        <v>39</v>
      </c>
      <c r="O167" s="91"/>
      <c r="P167" s="238">
        <f>O167*H167</f>
        <v>0</v>
      </c>
      <c r="Q167" s="238">
        <v>0.00035</v>
      </c>
      <c r="R167" s="238">
        <f>Q167*H167</f>
        <v>0.01898085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468</v>
      </c>
      <c r="AT167" s="240" t="s">
        <v>258</v>
      </c>
      <c r="AU167" s="240" t="s">
        <v>84</v>
      </c>
      <c r="AY167" s="17" t="s">
        <v>211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82</v>
      </c>
      <c r="BK167" s="241">
        <f>ROUND(I167*H167,2)</f>
        <v>0</v>
      </c>
      <c r="BL167" s="17" t="s">
        <v>310</v>
      </c>
      <c r="BM167" s="240" t="s">
        <v>1759</v>
      </c>
    </row>
    <row r="168" spans="1:51" s="14" customFormat="1" ht="12">
      <c r="A168" s="14"/>
      <c r="B168" s="258"/>
      <c r="C168" s="259"/>
      <c r="D168" s="249" t="s">
        <v>221</v>
      </c>
      <c r="E168" s="260" t="s">
        <v>1</v>
      </c>
      <c r="F168" s="261" t="s">
        <v>1760</v>
      </c>
      <c r="G168" s="259"/>
      <c r="H168" s="262">
        <v>54.231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8" t="s">
        <v>221</v>
      </c>
      <c r="AU168" s="268" t="s">
        <v>84</v>
      </c>
      <c r="AV168" s="14" t="s">
        <v>84</v>
      </c>
      <c r="AW168" s="14" t="s">
        <v>31</v>
      </c>
      <c r="AX168" s="14" t="s">
        <v>82</v>
      </c>
      <c r="AY168" s="268" t="s">
        <v>211</v>
      </c>
    </row>
    <row r="169" spans="1:65" s="2" customFormat="1" ht="16.5" customHeight="1">
      <c r="A169" s="38"/>
      <c r="B169" s="39"/>
      <c r="C169" s="280" t="s">
        <v>366</v>
      </c>
      <c r="D169" s="280" t="s">
        <v>258</v>
      </c>
      <c r="E169" s="281" t="s">
        <v>1577</v>
      </c>
      <c r="F169" s="282" t="s">
        <v>1578</v>
      </c>
      <c r="G169" s="283" t="s">
        <v>313</v>
      </c>
      <c r="H169" s="284">
        <v>27.116</v>
      </c>
      <c r="I169" s="285"/>
      <c r="J169" s="286">
        <f>ROUND(I169*H169,2)</f>
        <v>0</v>
      </c>
      <c r="K169" s="287"/>
      <c r="L169" s="288"/>
      <c r="M169" s="289" t="s">
        <v>1</v>
      </c>
      <c r="N169" s="290" t="s">
        <v>39</v>
      </c>
      <c r="O169" s="91"/>
      <c r="P169" s="238">
        <f>O169*H169</f>
        <v>0</v>
      </c>
      <c r="Q169" s="238">
        <v>0.00035</v>
      </c>
      <c r="R169" s="238">
        <f>Q169*H169</f>
        <v>0.0094906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468</v>
      </c>
      <c r="AT169" s="240" t="s">
        <v>258</v>
      </c>
      <c r="AU169" s="240" t="s">
        <v>84</v>
      </c>
      <c r="AY169" s="17" t="s">
        <v>211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82</v>
      </c>
      <c r="BK169" s="241">
        <f>ROUND(I169*H169,2)</f>
        <v>0</v>
      </c>
      <c r="BL169" s="17" t="s">
        <v>310</v>
      </c>
      <c r="BM169" s="240" t="s">
        <v>1761</v>
      </c>
    </row>
    <row r="170" spans="1:51" s="14" customFormat="1" ht="12">
      <c r="A170" s="14"/>
      <c r="B170" s="258"/>
      <c r="C170" s="259"/>
      <c r="D170" s="249" t="s">
        <v>221</v>
      </c>
      <c r="E170" s="260" t="s">
        <v>1</v>
      </c>
      <c r="F170" s="261" t="s">
        <v>1762</v>
      </c>
      <c r="G170" s="259"/>
      <c r="H170" s="262">
        <v>27.116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8" t="s">
        <v>221</v>
      </c>
      <c r="AU170" s="268" t="s">
        <v>84</v>
      </c>
      <c r="AV170" s="14" t="s">
        <v>84</v>
      </c>
      <c r="AW170" s="14" t="s">
        <v>31</v>
      </c>
      <c r="AX170" s="14" t="s">
        <v>82</v>
      </c>
      <c r="AY170" s="268" t="s">
        <v>211</v>
      </c>
    </row>
    <row r="171" spans="1:65" s="2" customFormat="1" ht="16.5" customHeight="1">
      <c r="A171" s="38"/>
      <c r="B171" s="39"/>
      <c r="C171" s="280" t="s">
        <v>7</v>
      </c>
      <c r="D171" s="280" t="s">
        <v>258</v>
      </c>
      <c r="E171" s="281" t="s">
        <v>1581</v>
      </c>
      <c r="F171" s="282" t="s">
        <v>1582</v>
      </c>
      <c r="G171" s="283" t="s">
        <v>313</v>
      </c>
      <c r="H171" s="284">
        <v>15.495</v>
      </c>
      <c r="I171" s="285"/>
      <c r="J171" s="286">
        <f>ROUND(I171*H171,2)</f>
        <v>0</v>
      </c>
      <c r="K171" s="287"/>
      <c r="L171" s="288"/>
      <c r="M171" s="289" t="s">
        <v>1</v>
      </c>
      <c r="N171" s="290" t="s">
        <v>39</v>
      </c>
      <c r="O171" s="91"/>
      <c r="P171" s="238">
        <f>O171*H171</f>
        <v>0</v>
      </c>
      <c r="Q171" s="238">
        <v>0.0005</v>
      </c>
      <c r="R171" s="238">
        <f>Q171*H171</f>
        <v>0.0077475</v>
      </c>
      <c r="S171" s="238">
        <v>0</v>
      </c>
      <c r="T171" s="23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468</v>
      </c>
      <c r="AT171" s="240" t="s">
        <v>258</v>
      </c>
      <c r="AU171" s="240" t="s">
        <v>84</v>
      </c>
      <c r="AY171" s="17" t="s">
        <v>211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82</v>
      </c>
      <c r="BK171" s="241">
        <f>ROUND(I171*H171,2)</f>
        <v>0</v>
      </c>
      <c r="BL171" s="17" t="s">
        <v>310</v>
      </c>
      <c r="BM171" s="240" t="s">
        <v>1763</v>
      </c>
    </row>
    <row r="172" spans="1:51" s="14" customFormat="1" ht="12">
      <c r="A172" s="14"/>
      <c r="B172" s="258"/>
      <c r="C172" s="259"/>
      <c r="D172" s="249" t="s">
        <v>221</v>
      </c>
      <c r="E172" s="260" t="s">
        <v>1</v>
      </c>
      <c r="F172" s="261" t="s">
        <v>1764</v>
      </c>
      <c r="G172" s="259"/>
      <c r="H172" s="262">
        <v>15.495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8" t="s">
        <v>221</v>
      </c>
      <c r="AU172" s="268" t="s">
        <v>84</v>
      </c>
      <c r="AV172" s="14" t="s">
        <v>84</v>
      </c>
      <c r="AW172" s="14" t="s">
        <v>31</v>
      </c>
      <c r="AX172" s="14" t="s">
        <v>82</v>
      </c>
      <c r="AY172" s="268" t="s">
        <v>211</v>
      </c>
    </row>
    <row r="173" spans="1:65" s="2" customFormat="1" ht="16.5" customHeight="1">
      <c r="A173" s="38"/>
      <c r="B173" s="39"/>
      <c r="C173" s="280" t="s">
        <v>390</v>
      </c>
      <c r="D173" s="280" t="s">
        <v>258</v>
      </c>
      <c r="E173" s="281" t="s">
        <v>1585</v>
      </c>
      <c r="F173" s="282" t="s">
        <v>1586</v>
      </c>
      <c r="G173" s="283" t="s">
        <v>274</v>
      </c>
      <c r="H173" s="284">
        <v>38.736</v>
      </c>
      <c r="I173" s="285"/>
      <c r="J173" s="286">
        <f>ROUND(I173*H173,2)</f>
        <v>0</v>
      </c>
      <c r="K173" s="287"/>
      <c r="L173" s="288"/>
      <c r="M173" s="289" t="s">
        <v>1</v>
      </c>
      <c r="N173" s="290" t="s">
        <v>39</v>
      </c>
      <c r="O173" s="91"/>
      <c r="P173" s="238">
        <f>O173*H173</f>
        <v>0</v>
      </c>
      <c r="Q173" s="238">
        <v>4E-05</v>
      </c>
      <c r="R173" s="238">
        <f>Q173*H173</f>
        <v>0.00154944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468</v>
      </c>
      <c r="AT173" s="240" t="s">
        <v>258</v>
      </c>
      <c r="AU173" s="240" t="s">
        <v>84</v>
      </c>
      <c r="AY173" s="17" t="s">
        <v>211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82</v>
      </c>
      <c r="BK173" s="241">
        <f>ROUND(I173*H173,2)</f>
        <v>0</v>
      </c>
      <c r="BL173" s="17" t="s">
        <v>310</v>
      </c>
      <c r="BM173" s="240" t="s">
        <v>1765</v>
      </c>
    </row>
    <row r="174" spans="1:51" s="14" customFormat="1" ht="12">
      <c r="A174" s="14"/>
      <c r="B174" s="258"/>
      <c r="C174" s="259"/>
      <c r="D174" s="249" t="s">
        <v>221</v>
      </c>
      <c r="E174" s="260" t="s">
        <v>1</v>
      </c>
      <c r="F174" s="261" t="s">
        <v>1766</v>
      </c>
      <c r="G174" s="259"/>
      <c r="H174" s="262">
        <v>38.736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8" t="s">
        <v>221</v>
      </c>
      <c r="AU174" s="268" t="s">
        <v>84</v>
      </c>
      <c r="AV174" s="14" t="s">
        <v>84</v>
      </c>
      <c r="AW174" s="14" t="s">
        <v>31</v>
      </c>
      <c r="AX174" s="14" t="s">
        <v>82</v>
      </c>
      <c r="AY174" s="268" t="s">
        <v>211</v>
      </c>
    </row>
    <row r="175" spans="1:65" s="2" customFormat="1" ht="16.5" customHeight="1">
      <c r="A175" s="38"/>
      <c r="B175" s="39"/>
      <c r="C175" s="280" t="s">
        <v>396</v>
      </c>
      <c r="D175" s="280" t="s">
        <v>258</v>
      </c>
      <c r="E175" s="281" t="s">
        <v>1589</v>
      </c>
      <c r="F175" s="282" t="s">
        <v>1590</v>
      </c>
      <c r="G175" s="283" t="s">
        <v>274</v>
      </c>
      <c r="H175" s="284">
        <v>38.736</v>
      </c>
      <c r="I175" s="285"/>
      <c r="J175" s="286">
        <f>ROUND(I175*H175,2)</f>
        <v>0</v>
      </c>
      <c r="K175" s="287"/>
      <c r="L175" s="288"/>
      <c r="M175" s="289" t="s">
        <v>1</v>
      </c>
      <c r="N175" s="290" t="s">
        <v>39</v>
      </c>
      <c r="O175" s="91"/>
      <c r="P175" s="238">
        <f>O175*H175</f>
        <v>0</v>
      </c>
      <c r="Q175" s="238">
        <v>2E-05</v>
      </c>
      <c r="R175" s="238">
        <f>Q175*H175</f>
        <v>0.00077472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468</v>
      </c>
      <c r="AT175" s="240" t="s">
        <v>258</v>
      </c>
      <c r="AU175" s="240" t="s">
        <v>84</v>
      </c>
      <c r="AY175" s="17" t="s">
        <v>211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82</v>
      </c>
      <c r="BK175" s="241">
        <f>ROUND(I175*H175,2)</f>
        <v>0</v>
      </c>
      <c r="BL175" s="17" t="s">
        <v>310</v>
      </c>
      <c r="BM175" s="240" t="s">
        <v>1767</v>
      </c>
    </row>
    <row r="176" spans="1:51" s="14" customFormat="1" ht="12">
      <c r="A176" s="14"/>
      <c r="B176" s="258"/>
      <c r="C176" s="259"/>
      <c r="D176" s="249" t="s">
        <v>221</v>
      </c>
      <c r="E176" s="260" t="s">
        <v>1</v>
      </c>
      <c r="F176" s="261" t="s">
        <v>1766</v>
      </c>
      <c r="G176" s="259"/>
      <c r="H176" s="262">
        <v>38.736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8" t="s">
        <v>221</v>
      </c>
      <c r="AU176" s="268" t="s">
        <v>84</v>
      </c>
      <c r="AV176" s="14" t="s">
        <v>84</v>
      </c>
      <c r="AW176" s="14" t="s">
        <v>31</v>
      </c>
      <c r="AX176" s="14" t="s">
        <v>82</v>
      </c>
      <c r="AY176" s="268" t="s">
        <v>211</v>
      </c>
    </row>
    <row r="177" spans="1:63" s="12" customFormat="1" ht="22.8" customHeight="1">
      <c r="A177" s="12"/>
      <c r="B177" s="212"/>
      <c r="C177" s="213"/>
      <c r="D177" s="214" t="s">
        <v>73</v>
      </c>
      <c r="E177" s="226" t="s">
        <v>1592</v>
      </c>
      <c r="F177" s="226" t="s">
        <v>1593</v>
      </c>
      <c r="G177" s="213"/>
      <c r="H177" s="213"/>
      <c r="I177" s="216"/>
      <c r="J177" s="227">
        <f>BK177</f>
        <v>0</v>
      </c>
      <c r="K177" s="213"/>
      <c r="L177" s="218"/>
      <c r="M177" s="219"/>
      <c r="N177" s="220"/>
      <c r="O177" s="220"/>
      <c r="P177" s="221">
        <f>SUM(P178:P190)</f>
        <v>0</v>
      </c>
      <c r="Q177" s="220"/>
      <c r="R177" s="221">
        <f>SUM(R178:R190)</f>
        <v>0.40829</v>
      </c>
      <c r="S177" s="220"/>
      <c r="T177" s="222">
        <f>SUM(T178:T190)</f>
        <v>0.0719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3" t="s">
        <v>84</v>
      </c>
      <c r="AT177" s="224" t="s">
        <v>73</v>
      </c>
      <c r="AU177" s="224" t="s">
        <v>82</v>
      </c>
      <c r="AY177" s="223" t="s">
        <v>211</v>
      </c>
      <c r="BK177" s="225">
        <f>SUM(BK178:BK190)</f>
        <v>0</v>
      </c>
    </row>
    <row r="178" spans="1:65" s="2" customFormat="1" ht="24.15" customHeight="1">
      <c r="A178" s="38"/>
      <c r="B178" s="39"/>
      <c r="C178" s="228" t="s">
        <v>420</v>
      </c>
      <c r="D178" s="228" t="s">
        <v>213</v>
      </c>
      <c r="E178" s="229" t="s">
        <v>1594</v>
      </c>
      <c r="F178" s="230" t="s">
        <v>1595</v>
      </c>
      <c r="G178" s="231" t="s">
        <v>292</v>
      </c>
      <c r="H178" s="232">
        <v>26</v>
      </c>
      <c r="I178" s="233"/>
      <c r="J178" s="234">
        <f>ROUND(I178*H178,2)</f>
        <v>0</v>
      </c>
      <c r="K178" s="235"/>
      <c r="L178" s="44"/>
      <c r="M178" s="236" t="s">
        <v>1</v>
      </c>
      <c r="N178" s="237" t="s">
        <v>39</v>
      </c>
      <c r="O178" s="91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310</v>
      </c>
      <c r="AT178" s="240" t="s">
        <v>213</v>
      </c>
      <c r="AU178" s="240" t="s">
        <v>84</v>
      </c>
      <c r="AY178" s="17" t="s">
        <v>211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82</v>
      </c>
      <c r="BK178" s="241">
        <f>ROUND(I178*H178,2)</f>
        <v>0</v>
      </c>
      <c r="BL178" s="17" t="s">
        <v>310</v>
      </c>
      <c r="BM178" s="240" t="s">
        <v>1768</v>
      </c>
    </row>
    <row r="179" spans="1:65" s="2" customFormat="1" ht="16.5" customHeight="1">
      <c r="A179" s="38"/>
      <c r="B179" s="39"/>
      <c r="C179" s="228" t="s">
        <v>426</v>
      </c>
      <c r="D179" s="228" t="s">
        <v>213</v>
      </c>
      <c r="E179" s="229" t="s">
        <v>1597</v>
      </c>
      <c r="F179" s="230" t="s">
        <v>1598</v>
      </c>
      <c r="G179" s="231" t="s">
        <v>292</v>
      </c>
      <c r="H179" s="232">
        <v>26</v>
      </c>
      <c r="I179" s="233"/>
      <c r="J179" s="234">
        <f>ROUND(I179*H179,2)</f>
        <v>0</v>
      </c>
      <c r="K179" s="235"/>
      <c r="L179" s="44"/>
      <c r="M179" s="236" t="s">
        <v>1</v>
      </c>
      <c r="N179" s="237" t="s">
        <v>39</v>
      </c>
      <c r="O179" s="91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310</v>
      </c>
      <c r="AT179" s="240" t="s">
        <v>213</v>
      </c>
      <c r="AU179" s="240" t="s">
        <v>84</v>
      </c>
      <c r="AY179" s="17" t="s">
        <v>211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82</v>
      </c>
      <c r="BK179" s="241">
        <f>ROUND(I179*H179,2)</f>
        <v>0</v>
      </c>
      <c r="BL179" s="17" t="s">
        <v>310</v>
      </c>
      <c r="BM179" s="240" t="s">
        <v>1769</v>
      </c>
    </row>
    <row r="180" spans="1:65" s="2" customFormat="1" ht="24.15" customHeight="1">
      <c r="A180" s="38"/>
      <c r="B180" s="39"/>
      <c r="C180" s="228" t="s">
        <v>432</v>
      </c>
      <c r="D180" s="228" t="s">
        <v>213</v>
      </c>
      <c r="E180" s="229" t="s">
        <v>1600</v>
      </c>
      <c r="F180" s="230" t="s">
        <v>1601</v>
      </c>
      <c r="G180" s="231" t="s">
        <v>292</v>
      </c>
      <c r="H180" s="232">
        <v>26</v>
      </c>
      <c r="I180" s="233"/>
      <c r="J180" s="234">
        <f>ROUND(I180*H180,2)</f>
        <v>0</v>
      </c>
      <c r="K180" s="235"/>
      <c r="L180" s="44"/>
      <c r="M180" s="236" t="s">
        <v>1</v>
      </c>
      <c r="N180" s="237" t="s">
        <v>39</v>
      </c>
      <c r="O180" s="91"/>
      <c r="P180" s="238">
        <f>O180*H180</f>
        <v>0</v>
      </c>
      <c r="Q180" s="238">
        <v>0.0002</v>
      </c>
      <c r="R180" s="238">
        <f>Q180*H180</f>
        <v>0.005200000000000001</v>
      </c>
      <c r="S180" s="238">
        <v>0</v>
      </c>
      <c r="T180" s="23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0" t="s">
        <v>310</v>
      </c>
      <c r="AT180" s="240" t="s">
        <v>213</v>
      </c>
      <c r="AU180" s="240" t="s">
        <v>84</v>
      </c>
      <c r="AY180" s="17" t="s">
        <v>211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7" t="s">
        <v>82</v>
      </c>
      <c r="BK180" s="241">
        <f>ROUND(I180*H180,2)</f>
        <v>0</v>
      </c>
      <c r="BL180" s="17" t="s">
        <v>310</v>
      </c>
      <c r="BM180" s="240" t="s">
        <v>1770</v>
      </c>
    </row>
    <row r="181" spans="1:65" s="2" customFormat="1" ht="16.5" customHeight="1">
      <c r="A181" s="38"/>
      <c r="B181" s="39"/>
      <c r="C181" s="228" t="s">
        <v>440</v>
      </c>
      <c r="D181" s="228" t="s">
        <v>213</v>
      </c>
      <c r="E181" s="229" t="s">
        <v>1603</v>
      </c>
      <c r="F181" s="230" t="s">
        <v>1604</v>
      </c>
      <c r="G181" s="231" t="s">
        <v>292</v>
      </c>
      <c r="H181" s="232">
        <v>26</v>
      </c>
      <c r="I181" s="233"/>
      <c r="J181" s="234">
        <f>ROUND(I181*H181,2)</f>
        <v>0</v>
      </c>
      <c r="K181" s="235"/>
      <c r="L181" s="44"/>
      <c r="M181" s="236" t="s">
        <v>1</v>
      </c>
      <c r="N181" s="237" t="s">
        <v>39</v>
      </c>
      <c r="O181" s="91"/>
      <c r="P181" s="238">
        <f>O181*H181</f>
        <v>0</v>
      </c>
      <c r="Q181" s="238">
        <v>0.015</v>
      </c>
      <c r="R181" s="238">
        <f>Q181*H181</f>
        <v>0.39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310</v>
      </c>
      <c r="AT181" s="240" t="s">
        <v>213</v>
      </c>
      <c r="AU181" s="240" t="s">
        <v>84</v>
      </c>
      <c r="AY181" s="17" t="s">
        <v>211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82</v>
      </c>
      <c r="BK181" s="241">
        <f>ROUND(I181*H181,2)</f>
        <v>0</v>
      </c>
      <c r="BL181" s="17" t="s">
        <v>310</v>
      </c>
      <c r="BM181" s="240" t="s">
        <v>1771</v>
      </c>
    </row>
    <row r="182" spans="1:65" s="2" customFormat="1" ht="24.15" customHeight="1">
      <c r="A182" s="38"/>
      <c r="B182" s="39"/>
      <c r="C182" s="228" t="s">
        <v>460</v>
      </c>
      <c r="D182" s="228" t="s">
        <v>213</v>
      </c>
      <c r="E182" s="229" t="s">
        <v>1606</v>
      </c>
      <c r="F182" s="230" t="s">
        <v>1607</v>
      </c>
      <c r="G182" s="231" t="s">
        <v>292</v>
      </c>
      <c r="H182" s="232">
        <v>26</v>
      </c>
      <c r="I182" s="233"/>
      <c r="J182" s="234">
        <f>ROUND(I182*H182,2)</f>
        <v>0</v>
      </c>
      <c r="K182" s="235"/>
      <c r="L182" s="44"/>
      <c r="M182" s="236" t="s">
        <v>1</v>
      </c>
      <c r="N182" s="237" t="s">
        <v>39</v>
      </c>
      <c r="O182" s="91"/>
      <c r="P182" s="238">
        <f>O182*H182</f>
        <v>0</v>
      </c>
      <c r="Q182" s="238">
        <v>0</v>
      </c>
      <c r="R182" s="238">
        <f>Q182*H182</f>
        <v>0</v>
      </c>
      <c r="S182" s="238">
        <v>0.0025</v>
      </c>
      <c r="T182" s="239">
        <f>S182*H182</f>
        <v>0.065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310</v>
      </c>
      <c r="AT182" s="240" t="s">
        <v>213</v>
      </c>
      <c r="AU182" s="240" t="s">
        <v>84</v>
      </c>
      <c r="AY182" s="17" t="s">
        <v>211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82</v>
      </c>
      <c r="BK182" s="241">
        <f>ROUND(I182*H182,2)</f>
        <v>0</v>
      </c>
      <c r="BL182" s="17" t="s">
        <v>310</v>
      </c>
      <c r="BM182" s="240" t="s">
        <v>1772</v>
      </c>
    </row>
    <row r="183" spans="1:65" s="2" customFormat="1" ht="16.5" customHeight="1">
      <c r="A183" s="38"/>
      <c r="B183" s="39"/>
      <c r="C183" s="228" t="s">
        <v>464</v>
      </c>
      <c r="D183" s="228" t="s">
        <v>213</v>
      </c>
      <c r="E183" s="229" t="s">
        <v>1609</v>
      </c>
      <c r="F183" s="230" t="s">
        <v>1610</v>
      </c>
      <c r="G183" s="231" t="s">
        <v>292</v>
      </c>
      <c r="H183" s="232">
        <v>26</v>
      </c>
      <c r="I183" s="233"/>
      <c r="J183" s="234">
        <f>ROUND(I183*H183,2)</f>
        <v>0</v>
      </c>
      <c r="K183" s="235"/>
      <c r="L183" s="44"/>
      <c r="M183" s="236" t="s">
        <v>1</v>
      </c>
      <c r="N183" s="237" t="s">
        <v>39</v>
      </c>
      <c r="O183" s="91"/>
      <c r="P183" s="238">
        <f>O183*H183</f>
        <v>0</v>
      </c>
      <c r="Q183" s="238">
        <v>0.0003</v>
      </c>
      <c r="R183" s="238">
        <f>Q183*H183</f>
        <v>0.0078</v>
      </c>
      <c r="S183" s="238">
        <v>0</v>
      </c>
      <c r="T183" s="23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310</v>
      </c>
      <c r="AT183" s="240" t="s">
        <v>213</v>
      </c>
      <c r="AU183" s="240" t="s">
        <v>84</v>
      </c>
      <c r="AY183" s="17" t="s">
        <v>211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82</v>
      </c>
      <c r="BK183" s="241">
        <f>ROUND(I183*H183,2)</f>
        <v>0</v>
      </c>
      <c r="BL183" s="17" t="s">
        <v>310</v>
      </c>
      <c r="BM183" s="240" t="s">
        <v>1773</v>
      </c>
    </row>
    <row r="184" spans="1:65" s="2" customFormat="1" ht="16.5" customHeight="1">
      <c r="A184" s="38"/>
      <c r="B184" s="39"/>
      <c r="C184" s="280" t="s">
        <v>468</v>
      </c>
      <c r="D184" s="280" t="s">
        <v>258</v>
      </c>
      <c r="E184" s="281" t="s">
        <v>1612</v>
      </c>
      <c r="F184" s="282" t="s">
        <v>1613</v>
      </c>
      <c r="G184" s="283" t="s">
        <v>313</v>
      </c>
      <c r="H184" s="284">
        <v>23</v>
      </c>
      <c r="I184" s="285"/>
      <c r="J184" s="286">
        <f>ROUND(I184*H184,2)</f>
        <v>0</v>
      </c>
      <c r="K184" s="287"/>
      <c r="L184" s="288"/>
      <c r="M184" s="289" t="s">
        <v>1</v>
      </c>
      <c r="N184" s="290" t="s">
        <v>39</v>
      </c>
      <c r="O184" s="91"/>
      <c r="P184" s="238">
        <f>O184*H184</f>
        <v>0</v>
      </c>
      <c r="Q184" s="238">
        <v>0.00022</v>
      </c>
      <c r="R184" s="238">
        <f>Q184*H184</f>
        <v>0.00506</v>
      </c>
      <c r="S184" s="238">
        <v>0</v>
      </c>
      <c r="T184" s="23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0" t="s">
        <v>468</v>
      </c>
      <c r="AT184" s="240" t="s">
        <v>258</v>
      </c>
      <c r="AU184" s="240" t="s">
        <v>84</v>
      </c>
      <c r="AY184" s="17" t="s">
        <v>211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7" t="s">
        <v>82</v>
      </c>
      <c r="BK184" s="241">
        <f>ROUND(I184*H184,2)</f>
        <v>0</v>
      </c>
      <c r="BL184" s="17" t="s">
        <v>310</v>
      </c>
      <c r="BM184" s="240" t="s">
        <v>1774</v>
      </c>
    </row>
    <row r="185" spans="1:51" s="14" customFormat="1" ht="12">
      <c r="A185" s="14"/>
      <c r="B185" s="258"/>
      <c r="C185" s="259"/>
      <c r="D185" s="249" t="s">
        <v>221</v>
      </c>
      <c r="E185" s="260" t="s">
        <v>1</v>
      </c>
      <c r="F185" s="261" t="s">
        <v>1775</v>
      </c>
      <c r="G185" s="259"/>
      <c r="H185" s="262">
        <v>23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8" t="s">
        <v>221</v>
      </c>
      <c r="AU185" s="268" t="s">
        <v>84</v>
      </c>
      <c r="AV185" s="14" t="s">
        <v>84</v>
      </c>
      <c r="AW185" s="14" t="s">
        <v>31</v>
      </c>
      <c r="AX185" s="14" t="s">
        <v>82</v>
      </c>
      <c r="AY185" s="268" t="s">
        <v>211</v>
      </c>
    </row>
    <row r="186" spans="1:65" s="2" customFormat="1" ht="24.15" customHeight="1">
      <c r="A186" s="38"/>
      <c r="B186" s="39"/>
      <c r="C186" s="228" t="s">
        <v>473</v>
      </c>
      <c r="D186" s="228" t="s">
        <v>213</v>
      </c>
      <c r="E186" s="229" t="s">
        <v>1616</v>
      </c>
      <c r="F186" s="230" t="s">
        <v>1617</v>
      </c>
      <c r="G186" s="231" t="s">
        <v>313</v>
      </c>
      <c r="H186" s="232">
        <v>20</v>
      </c>
      <c r="I186" s="233"/>
      <c r="J186" s="234">
        <f>ROUND(I186*H186,2)</f>
        <v>0</v>
      </c>
      <c r="K186" s="235"/>
      <c r="L186" s="44"/>
      <c r="M186" s="236" t="s">
        <v>1</v>
      </c>
      <c r="N186" s="237" t="s">
        <v>39</v>
      </c>
      <c r="O186" s="91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310</v>
      </c>
      <c r="AT186" s="240" t="s">
        <v>213</v>
      </c>
      <c r="AU186" s="240" t="s">
        <v>84</v>
      </c>
      <c r="AY186" s="17" t="s">
        <v>211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7" t="s">
        <v>82</v>
      </c>
      <c r="BK186" s="241">
        <f>ROUND(I186*H186,2)</f>
        <v>0</v>
      </c>
      <c r="BL186" s="17" t="s">
        <v>310</v>
      </c>
      <c r="BM186" s="240" t="s">
        <v>1776</v>
      </c>
    </row>
    <row r="187" spans="1:65" s="2" customFormat="1" ht="21.75" customHeight="1">
      <c r="A187" s="38"/>
      <c r="B187" s="39"/>
      <c r="C187" s="228" t="s">
        <v>444</v>
      </c>
      <c r="D187" s="228" t="s">
        <v>213</v>
      </c>
      <c r="E187" s="229" t="s">
        <v>1619</v>
      </c>
      <c r="F187" s="230" t="s">
        <v>1620</v>
      </c>
      <c r="G187" s="231" t="s">
        <v>313</v>
      </c>
      <c r="H187" s="232">
        <v>23</v>
      </c>
      <c r="I187" s="233"/>
      <c r="J187" s="234">
        <f>ROUND(I187*H187,2)</f>
        <v>0</v>
      </c>
      <c r="K187" s="235"/>
      <c r="L187" s="44"/>
      <c r="M187" s="236" t="s">
        <v>1</v>
      </c>
      <c r="N187" s="237" t="s">
        <v>39</v>
      </c>
      <c r="O187" s="91"/>
      <c r="P187" s="238">
        <f>O187*H187</f>
        <v>0</v>
      </c>
      <c r="Q187" s="238">
        <v>0</v>
      </c>
      <c r="R187" s="238">
        <f>Q187*H187</f>
        <v>0</v>
      </c>
      <c r="S187" s="238">
        <v>0.0003</v>
      </c>
      <c r="T187" s="239">
        <f>S187*H187</f>
        <v>0.006899999999999999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310</v>
      </c>
      <c r="AT187" s="240" t="s">
        <v>213</v>
      </c>
      <c r="AU187" s="240" t="s">
        <v>84</v>
      </c>
      <c r="AY187" s="17" t="s">
        <v>211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82</v>
      </c>
      <c r="BK187" s="241">
        <f>ROUND(I187*H187,2)</f>
        <v>0</v>
      </c>
      <c r="BL187" s="17" t="s">
        <v>310</v>
      </c>
      <c r="BM187" s="240" t="s">
        <v>1777</v>
      </c>
    </row>
    <row r="188" spans="1:65" s="2" customFormat="1" ht="66.75" customHeight="1">
      <c r="A188" s="38"/>
      <c r="B188" s="39"/>
      <c r="C188" s="280" t="s">
        <v>453</v>
      </c>
      <c r="D188" s="280" t="s">
        <v>258</v>
      </c>
      <c r="E188" s="281" t="s">
        <v>1622</v>
      </c>
      <c r="F188" s="282" t="s">
        <v>1623</v>
      </c>
      <c r="G188" s="283" t="s">
        <v>292</v>
      </c>
      <c r="H188" s="284">
        <v>28</v>
      </c>
      <c r="I188" s="285"/>
      <c r="J188" s="286">
        <f>ROUND(I188*H188,2)</f>
        <v>0</v>
      </c>
      <c r="K188" s="287"/>
      <c r="L188" s="288"/>
      <c r="M188" s="289" t="s">
        <v>1</v>
      </c>
      <c r="N188" s="290" t="s">
        <v>39</v>
      </c>
      <c r="O188" s="91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1521</v>
      </c>
      <c r="AT188" s="240" t="s">
        <v>258</v>
      </c>
      <c r="AU188" s="240" t="s">
        <v>84</v>
      </c>
      <c r="AY188" s="17" t="s">
        <v>211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7" t="s">
        <v>82</v>
      </c>
      <c r="BK188" s="241">
        <f>ROUND(I188*H188,2)</f>
        <v>0</v>
      </c>
      <c r="BL188" s="17" t="s">
        <v>1521</v>
      </c>
      <c r="BM188" s="240" t="s">
        <v>1778</v>
      </c>
    </row>
    <row r="189" spans="1:65" s="2" customFormat="1" ht="16.5" customHeight="1">
      <c r="A189" s="38"/>
      <c r="B189" s="39"/>
      <c r="C189" s="228" t="s">
        <v>478</v>
      </c>
      <c r="D189" s="228" t="s">
        <v>213</v>
      </c>
      <c r="E189" s="229" t="s">
        <v>1625</v>
      </c>
      <c r="F189" s="230" t="s">
        <v>1626</v>
      </c>
      <c r="G189" s="231" t="s">
        <v>313</v>
      </c>
      <c r="H189" s="232">
        <v>23</v>
      </c>
      <c r="I189" s="233"/>
      <c r="J189" s="234">
        <f>ROUND(I189*H189,2)</f>
        <v>0</v>
      </c>
      <c r="K189" s="235"/>
      <c r="L189" s="44"/>
      <c r="M189" s="236" t="s">
        <v>1</v>
      </c>
      <c r="N189" s="237" t="s">
        <v>39</v>
      </c>
      <c r="O189" s="91"/>
      <c r="P189" s="238">
        <f>O189*H189</f>
        <v>0</v>
      </c>
      <c r="Q189" s="238">
        <v>1E-05</v>
      </c>
      <c r="R189" s="238">
        <f>Q189*H189</f>
        <v>0.00023</v>
      </c>
      <c r="S189" s="238">
        <v>0</v>
      </c>
      <c r="T189" s="23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310</v>
      </c>
      <c r="AT189" s="240" t="s">
        <v>213</v>
      </c>
      <c r="AU189" s="240" t="s">
        <v>84</v>
      </c>
      <c r="AY189" s="17" t="s">
        <v>211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7" t="s">
        <v>82</v>
      </c>
      <c r="BK189" s="241">
        <f>ROUND(I189*H189,2)</f>
        <v>0</v>
      </c>
      <c r="BL189" s="17" t="s">
        <v>310</v>
      </c>
      <c r="BM189" s="240" t="s">
        <v>1779</v>
      </c>
    </row>
    <row r="190" spans="1:65" s="2" customFormat="1" ht="24.15" customHeight="1">
      <c r="A190" s="38"/>
      <c r="B190" s="39"/>
      <c r="C190" s="228" t="s">
        <v>487</v>
      </c>
      <c r="D190" s="228" t="s">
        <v>213</v>
      </c>
      <c r="E190" s="229" t="s">
        <v>1628</v>
      </c>
      <c r="F190" s="230" t="s">
        <v>1629</v>
      </c>
      <c r="G190" s="231" t="s">
        <v>292</v>
      </c>
      <c r="H190" s="232">
        <v>26</v>
      </c>
      <c r="I190" s="233"/>
      <c r="J190" s="234">
        <f>ROUND(I190*H190,2)</f>
        <v>0</v>
      </c>
      <c r="K190" s="235"/>
      <c r="L190" s="44"/>
      <c r="M190" s="236" t="s">
        <v>1</v>
      </c>
      <c r="N190" s="237" t="s">
        <v>39</v>
      </c>
      <c r="O190" s="91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310</v>
      </c>
      <c r="AT190" s="240" t="s">
        <v>213</v>
      </c>
      <c r="AU190" s="240" t="s">
        <v>84</v>
      </c>
      <c r="AY190" s="17" t="s">
        <v>211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7" t="s">
        <v>82</v>
      </c>
      <c r="BK190" s="241">
        <f>ROUND(I190*H190,2)</f>
        <v>0</v>
      </c>
      <c r="BL190" s="17" t="s">
        <v>310</v>
      </c>
      <c r="BM190" s="240" t="s">
        <v>1780</v>
      </c>
    </row>
    <row r="191" spans="1:63" s="12" customFormat="1" ht="22.8" customHeight="1">
      <c r="A191" s="12"/>
      <c r="B191" s="212"/>
      <c r="C191" s="213"/>
      <c r="D191" s="214" t="s">
        <v>73</v>
      </c>
      <c r="E191" s="226" t="s">
        <v>1215</v>
      </c>
      <c r="F191" s="226" t="s">
        <v>1216</v>
      </c>
      <c r="G191" s="213"/>
      <c r="H191" s="213"/>
      <c r="I191" s="216"/>
      <c r="J191" s="227">
        <f>BK191</f>
        <v>0</v>
      </c>
      <c r="K191" s="213"/>
      <c r="L191" s="218"/>
      <c r="M191" s="219"/>
      <c r="N191" s="220"/>
      <c r="O191" s="220"/>
      <c r="P191" s="221">
        <f>SUM(P192:P193)</f>
        <v>0</v>
      </c>
      <c r="Q191" s="220"/>
      <c r="R191" s="221">
        <f>SUM(R192:R193)</f>
        <v>0</v>
      </c>
      <c r="S191" s="220"/>
      <c r="T191" s="222">
        <f>SUM(T192:T193)</f>
        <v>1.304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3" t="s">
        <v>84</v>
      </c>
      <c r="AT191" s="224" t="s">
        <v>73</v>
      </c>
      <c r="AU191" s="224" t="s">
        <v>82</v>
      </c>
      <c r="AY191" s="223" t="s">
        <v>211</v>
      </c>
      <c r="BK191" s="225">
        <f>SUM(BK192:BK193)</f>
        <v>0</v>
      </c>
    </row>
    <row r="192" spans="1:65" s="2" customFormat="1" ht="24.15" customHeight="1">
      <c r="A192" s="38"/>
      <c r="B192" s="39"/>
      <c r="C192" s="228" t="s">
        <v>499</v>
      </c>
      <c r="D192" s="228" t="s">
        <v>213</v>
      </c>
      <c r="E192" s="229" t="s">
        <v>1632</v>
      </c>
      <c r="F192" s="230" t="s">
        <v>1633</v>
      </c>
      <c r="G192" s="231" t="s">
        <v>292</v>
      </c>
      <c r="H192" s="232">
        <v>16</v>
      </c>
      <c r="I192" s="233"/>
      <c r="J192" s="234">
        <f>ROUND(I192*H192,2)</f>
        <v>0</v>
      </c>
      <c r="K192" s="235"/>
      <c r="L192" s="44"/>
      <c r="M192" s="236" t="s">
        <v>1</v>
      </c>
      <c r="N192" s="237" t="s">
        <v>39</v>
      </c>
      <c r="O192" s="91"/>
      <c r="P192" s="238">
        <f>O192*H192</f>
        <v>0</v>
      </c>
      <c r="Q192" s="238">
        <v>0</v>
      </c>
      <c r="R192" s="238">
        <f>Q192*H192</f>
        <v>0</v>
      </c>
      <c r="S192" s="238">
        <v>0.0815</v>
      </c>
      <c r="T192" s="239">
        <f>S192*H192</f>
        <v>1.304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0" t="s">
        <v>310</v>
      </c>
      <c r="AT192" s="240" t="s">
        <v>213</v>
      </c>
      <c r="AU192" s="240" t="s">
        <v>84</v>
      </c>
      <c r="AY192" s="17" t="s">
        <v>211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7" t="s">
        <v>82</v>
      </c>
      <c r="BK192" s="241">
        <f>ROUND(I192*H192,2)</f>
        <v>0</v>
      </c>
      <c r="BL192" s="17" t="s">
        <v>310</v>
      </c>
      <c r="BM192" s="240" t="s">
        <v>1781</v>
      </c>
    </row>
    <row r="193" spans="1:65" s="2" customFormat="1" ht="16.5" customHeight="1">
      <c r="A193" s="38"/>
      <c r="B193" s="39"/>
      <c r="C193" s="228" t="s">
        <v>508</v>
      </c>
      <c r="D193" s="228" t="s">
        <v>213</v>
      </c>
      <c r="E193" s="229" t="s">
        <v>1642</v>
      </c>
      <c r="F193" s="230" t="s">
        <v>1643</v>
      </c>
      <c r="G193" s="231" t="s">
        <v>292</v>
      </c>
      <c r="H193" s="232">
        <v>16</v>
      </c>
      <c r="I193" s="233"/>
      <c r="J193" s="234">
        <f>ROUND(I193*H193,2)</f>
        <v>0</v>
      </c>
      <c r="K193" s="235"/>
      <c r="L193" s="44"/>
      <c r="M193" s="236" t="s">
        <v>1</v>
      </c>
      <c r="N193" s="237" t="s">
        <v>39</v>
      </c>
      <c r="O193" s="91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0" t="s">
        <v>1521</v>
      </c>
      <c r="AT193" s="240" t="s">
        <v>213</v>
      </c>
      <c r="AU193" s="240" t="s">
        <v>84</v>
      </c>
      <c r="AY193" s="17" t="s">
        <v>211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7" t="s">
        <v>82</v>
      </c>
      <c r="BK193" s="241">
        <f>ROUND(I193*H193,2)</f>
        <v>0</v>
      </c>
      <c r="BL193" s="17" t="s">
        <v>1521</v>
      </c>
      <c r="BM193" s="240" t="s">
        <v>1782</v>
      </c>
    </row>
    <row r="194" spans="1:63" s="12" customFormat="1" ht="22.8" customHeight="1">
      <c r="A194" s="12"/>
      <c r="B194" s="212"/>
      <c r="C194" s="213"/>
      <c r="D194" s="214" t="s">
        <v>73</v>
      </c>
      <c r="E194" s="226" t="s">
        <v>1284</v>
      </c>
      <c r="F194" s="226" t="s">
        <v>1285</v>
      </c>
      <c r="G194" s="213"/>
      <c r="H194" s="213"/>
      <c r="I194" s="216"/>
      <c r="J194" s="227">
        <f>BK194</f>
        <v>0</v>
      </c>
      <c r="K194" s="213"/>
      <c r="L194" s="218"/>
      <c r="M194" s="219"/>
      <c r="N194" s="220"/>
      <c r="O194" s="220"/>
      <c r="P194" s="221">
        <f>SUM(P195:P198)</f>
        <v>0</v>
      </c>
      <c r="Q194" s="220"/>
      <c r="R194" s="221">
        <f>SUM(R195:R198)</f>
        <v>0.00108</v>
      </c>
      <c r="S194" s="220"/>
      <c r="T194" s="222">
        <f>SUM(T195:T198)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3" t="s">
        <v>84</v>
      </c>
      <c r="AT194" s="224" t="s">
        <v>73</v>
      </c>
      <c r="AU194" s="224" t="s">
        <v>82</v>
      </c>
      <c r="AY194" s="223" t="s">
        <v>211</v>
      </c>
      <c r="BK194" s="225">
        <f>SUM(BK195:BK198)</f>
        <v>0</v>
      </c>
    </row>
    <row r="195" spans="1:65" s="2" customFormat="1" ht="24.15" customHeight="1">
      <c r="A195" s="38"/>
      <c r="B195" s="39"/>
      <c r="C195" s="228" t="s">
        <v>513</v>
      </c>
      <c r="D195" s="228" t="s">
        <v>213</v>
      </c>
      <c r="E195" s="229" t="s">
        <v>1651</v>
      </c>
      <c r="F195" s="230" t="s">
        <v>1652</v>
      </c>
      <c r="G195" s="231" t="s">
        <v>313</v>
      </c>
      <c r="H195" s="232">
        <v>9</v>
      </c>
      <c r="I195" s="233"/>
      <c r="J195" s="234">
        <f>ROUND(I195*H195,2)</f>
        <v>0</v>
      </c>
      <c r="K195" s="235"/>
      <c r="L195" s="44"/>
      <c r="M195" s="236" t="s">
        <v>1</v>
      </c>
      <c r="N195" s="237" t="s">
        <v>39</v>
      </c>
      <c r="O195" s="91"/>
      <c r="P195" s="238">
        <f>O195*H195</f>
        <v>0</v>
      </c>
      <c r="Q195" s="238">
        <v>2E-05</v>
      </c>
      <c r="R195" s="238">
        <f>Q195*H195</f>
        <v>0.00018</v>
      </c>
      <c r="S195" s="238">
        <v>0</v>
      </c>
      <c r="T195" s="23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0" t="s">
        <v>310</v>
      </c>
      <c r="AT195" s="240" t="s">
        <v>213</v>
      </c>
      <c r="AU195" s="240" t="s">
        <v>84</v>
      </c>
      <c r="AY195" s="17" t="s">
        <v>211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7" t="s">
        <v>82</v>
      </c>
      <c r="BK195" s="241">
        <f>ROUND(I195*H195,2)</f>
        <v>0</v>
      </c>
      <c r="BL195" s="17" t="s">
        <v>310</v>
      </c>
      <c r="BM195" s="240" t="s">
        <v>1783</v>
      </c>
    </row>
    <row r="196" spans="1:65" s="2" customFormat="1" ht="24.15" customHeight="1">
      <c r="A196" s="38"/>
      <c r="B196" s="39"/>
      <c r="C196" s="228" t="s">
        <v>519</v>
      </c>
      <c r="D196" s="228" t="s">
        <v>213</v>
      </c>
      <c r="E196" s="229" t="s">
        <v>1660</v>
      </c>
      <c r="F196" s="230" t="s">
        <v>1661</v>
      </c>
      <c r="G196" s="231" t="s">
        <v>313</v>
      </c>
      <c r="H196" s="232">
        <v>9</v>
      </c>
      <c r="I196" s="233"/>
      <c r="J196" s="234">
        <f>ROUND(I196*H196,2)</f>
        <v>0</v>
      </c>
      <c r="K196" s="235"/>
      <c r="L196" s="44"/>
      <c r="M196" s="236" t="s">
        <v>1</v>
      </c>
      <c r="N196" s="237" t="s">
        <v>39</v>
      </c>
      <c r="O196" s="91"/>
      <c r="P196" s="238">
        <f>O196*H196</f>
        <v>0</v>
      </c>
      <c r="Q196" s="238">
        <v>4E-05</v>
      </c>
      <c r="R196" s="238">
        <f>Q196*H196</f>
        <v>0.00036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310</v>
      </c>
      <c r="AT196" s="240" t="s">
        <v>213</v>
      </c>
      <c r="AU196" s="240" t="s">
        <v>84</v>
      </c>
      <c r="AY196" s="17" t="s">
        <v>211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7" t="s">
        <v>82</v>
      </c>
      <c r="BK196" s="241">
        <f>ROUND(I196*H196,2)</f>
        <v>0</v>
      </c>
      <c r="BL196" s="17" t="s">
        <v>310</v>
      </c>
      <c r="BM196" s="240" t="s">
        <v>1784</v>
      </c>
    </row>
    <row r="197" spans="1:65" s="2" customFormat="1" ht="21.75" customHeight="1">
      <c r="A197" s="38"/>
      <c r="B197" s="39"/>
      <c r="C197" s="228" t="s">
        <v>525</v>
      </c>
      <c r="D197" s="228" t="s">
        <v>213</v>
      </c>
      <c r="E197" s="229" t="s">
        <v>1663</v>
      </c>
      <c r="F197" s="230" t="s">
        <v>1664</v>
      </c>
      <c r="G197" s="231" t="s">
        <v>313</v>
      </c>
      <c r="H197" s="232">
        <v>9</v>
      </c>
      <c r="I197" s="233"/>
      <c r="J197" s="234">
        <f>ROUND(I197*H197,2)</f>
        <v>0</v>
      </c>
      <c r="K197" s="235"/>
      <c r="L197" s="44"/>
      <c r="M197" s="236" t="s">
        <v>1</v>
      </c>
      <c r="N197" s="237" t="s">
        <v>39</v>
      </c>
      <c r="O197" s="91"/>
      <c r="P197" s="238">
        <f>O197*H197</f>
        <v>0</v>
      </c>
      <c r="Q197" s="238">
        <v>6E-05</v>
      </c>
      <c r="R197" s="238">
        <f>Q197*H197</f>
        <v>0.00054</v>
      </c>
      <c r="S197" s="238">
        <v>0</v>
      </c>
      <c r="T197" s="23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0" t="s">
        <v>310</v>
      </c>
      <c r="AT197" s="240" t="s">
        <v>213</v>
      </c>
      <c r="AU197" s="240" t="s">
        <v>84</v>
      </c>
      <c r="AY197" s="17" t="s">
        <v>211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7" t="s">
        <v>82</v>
      </c>
      <c r="BK197" s="241">
        <f>ROUND(I197*H197,2)</f>
        <v>0</v>
      </c>
      <c r="BL197" s="17" t="s">
        <v>310</v>
      </c>
      <c r="BM197" s="240" t="s">
        <v>1785</v>
      </c>
    </row>
    <row r="198" spans="1:65" s="2" customFormat="1" ht="16.5" customHeight="1">
      <c r="A198" s="38"/>
      <c r="B198" s="39"/>
      <c r="C198" s="228" t="s">
        <v>529</v>
      </c>
      <c r="D198" s="228" t="s">
        <v>213</v>
      </c>
      <c r="E198" s="229" t="s">
        <v>1666</v>
      </c>
      <c r="F198" s="230" t="s">
        <v>1667</v>
      </c>
      <c r="G198" s="231" t="s">
        <v>274</v>
      </c>
      <c r="H198" s="232">
        <v>1</v>
      </c>
      <c r="I198" s="233"/>
      <c r="J198" s="234">
        <f>ROUND(I198*H198,2)</f>
        <v>0</v>
      </c>
      <c r="K198" s="235"/>
      <c r="L198" s="44"/>
      <c r="M198" s="236" t="s">
        <v>1</v>
      </c>
      <c r="N198" s="237" t="s">
        <v>39</v>
      </c>
      <c r="O198" s="91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1521</v>
      </c>
      <c r="AT198" s="240" t="s">
        <v>213</v>
      </c>
      <c r="AU198" s="240" t="s">
        <v>84</v>
      </c>
      <c r="AY198" s="17" t="s">
        <v>211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7" t="s">
        <v>82</v>
      </c>
      <c r="BK198" s="241">
        <f>ROUND(I198*H198,2)</f>
        <v>0</v>
      </c>
      <c r="BL198" s="17" t="s">
        <v>1521</v>
      </c>
      <c r="BM198" s="240" t="s">
        <v>1786</v>
      </c>
    </row>
    <row r="199" spans="1:63" s="12" customFormat="1" ht="22.8" customHeight="1">
      <c r="A199" s="12"/>
      <c r="B199" s="212"/>
      <c r="C199" s="213"/>
      <c r="D199" s="214" t="s">
        <v>73</v>
      </c>
      <c r="E199" s="226" t="s">
        <v>1305</v>
      </c>
      <c r="F199" s="226" t="s">
        <v>1306</v>
      </c>
      <c r="G199" s="213"/>
      <c r="H199" s="213"/>
      <c r="I199" s="216"/>
      <c r="J199" s="227">
        <f>BK199</f>
        <v>0</v>
      </c>
      <c r="K199" s="213"/>
      <c r="L199" s="218"/>
      <c r="M199" s="219"/>
      <c r="N199" s="220"/>
      <c r="O199" s="220"/>
      <c r="P199" s="221">
        <f>SUM(P200:P207)</f>
        <v>0</v>
      </c>
      <c r="Q199" s="220"/>
      <c r="R199" s="221">
        <f>SUM(R200:R207)</f>
        <v>0.0608</v>
      </c>
      <c r="S199" s="220"/>
      <c r="T199" s="222">
        <f>SUM(T200:T207)</f>
        <v>0.01178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3" t="s">
        <v>84</v>
      </c>
      <c r="AT199" s="224" t="s">
        <v>73</v>
      </c>
      <c r="AU199" s="224" t="s">
        <v>82</v>
      </c>
      <c r="AY199" s="223" t="s">
        <v>211</v>
      </c>
      <c r="BK199" s="225">
        <f>SUM(BK200:BK207)</f>
        <v>0</v>
      </c>
    </row>
    <row r="200" spans="1:65" s="2" customFormat="1" ht="24.15" customHeight="1">
      <c r="A200" s="38"/>
      <c r="B200" s="39"/>
      <c r="C200" s="228" t="s">
        <v>538</v>
      </c>
      <c r="D200" s="228" t="s">
        <v>213</v>
      </c>
      <c r="E200" s="229" t="s">
        <v>1308</v>
      </c>
      <c r="F200" s="230" t="s">
        <v>1309</v>
      </c>
      <c r="G200" s="231" t="s">
        <v>292</v>
      </c>
      <c r="H200" s="232">
        <v>76</v>
      </c>
      <c r="I200" s="233"/>
      <c r="J200" s="234">
        <f>ROUND(I200*H200,2)</f>
        <v>0</v>
      </c>
      <c r="K200" s="235"/>
      <c r="L200" s="44"/>
      <c r="M200" s="236" t="s">
        <v>1</v>
      </c>
      <c r="N200" s="237" t="s">
        <v>39</v>
      </c>
      <c r="O200" s="91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0" t="s">
        <v>310</v>
      </c>
      <c r="AT200" s="240" t="s">
        <v>213</v>
      </c>
      <c r="AU200" s="240" t="s">
        <v>84</v>
      </c>
      <c r="AY200" s="17" t="s">
        <v>211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7" t="s">
        <v>82</v>
      </c>
      <c r="BK200" s="241">
        <f>ROUND(I200*H200,2)</f>
        <v>0</v>
      </c>
      <c r="BL200" s="17" t="s">
        <v>310</v>
      </c>
      <c r="BM200" s="240" t="s">
        <v>1787</v>
      </c>
    </row>
    <row r="201" spans="1:65" s="2" customFormat="1" ht="16.5" customHeight="1">
      <c r="A201" s="38"/>
      <c r="B201" s="39"/>
      <c r="C201" s="228" t="s">
        <v>543</v>
      </c>
      <c r="D201" s="228" t="s">
        <v>213</v>
      </c>
      <c r="E201" s="229" t="s">
        <v>1670</v>
      </c>
      <c r="F201" s="230" t="s">
        <v>1671</v>
      </c>
      <c r="G201" s="231" t="s">
        <v>292</v>
      </c>
      <c r="H201" s="232">
        <v>38</v>
      </c>
      <c r="I201" s="233"/>
      <c r="J201" s="234">
        <f>ROUND(I201*H201,2)</f>
        <v>0</v>
      </c>
      <c r="K201" s="235"/>
      <c r="L201" s="44"/>
      <c r="M201" s="236" t="s">
        <v>1</v>
      </c>
      <c r="N201" s="237" t="s">
        <v>39</v>
      </c>
      <c r="O201" s="91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310</v>
      </c>
      <c r="AT201" s="240" t="s">
        <v>213</v>
      </c>
      <c r="AU201" s="240" t="s">
        <v>84</v>
      </c>
      <c r="AY201" s="17" t="s">
        <v>211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82</v>
      </c>
      <c r="BK201" s="241">
        <f>ROUND(I201*H201,2)</f>
        <v>0</v>
      </c>
      <c r="BL201" s="17" t="s">
        <v>310</v>
      </c>
      <c r="BM201" s="240" t="s">
        <v>1788</v>
      </c>
    </row>
    <row r="202" spans="1:65" s="2" customFormat="1" ht="16.5" customHeight="1">
      <c r="A202" s="38"/>
      <c r="B202" s="39"/>
      <c r="C202" s="228" t="s">
        <v>547</v>
      </c>
      <c r="D202" s="228" t="s">
        <v>213</v>
      </c>
      <c r="E202" s="229" t="s">
        <v>1673</v>
      </c>
      <c r="F202" s="230" t="s">
        <v>1674</v>
      </c>
      <c r="G202" s="231" t="s">
        <v>292</v>
      </c>
      <c r="H202" s="232">
        <v>38</v>
      </c>
      <c r="I202" s="233"/>
      <c r="J202" s="234">
        <f>ROUND(I202*H202,2)</f>
        <v>0</v>
      </c>
      <c r="K202" s="235"/>
      <c r="L202" s="44"/>
      <c r="M202" s="236" t="s">
        <v>1</v>
      </c>
      <c r="N202" s="237" t="s">
        <v>39</v>
      </c>
      <c r="O202" s="91"/>
      <c r="P202" s="238">
        <f>O202*H202</f>
        <v>0</v>
      </c>
      <c r="Q202" s="238">
        <v>0.001</v>
      </c>
      <c r="R202" s="238">
        <f>Q202*H202</f>
        <v>0.038</v>
      </c>
      <c r="S202" s="238">
        <v>0.00031</v>
      </c>
      <c r="T202" s="239">
        <f>S202*H202</f>
        <v>0.01178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0" t="s">
        <v>310</v>
      </c>
      <c r="AT202" s="240" t="s">
        <v>213</v>
      </c>
      <c r="AU202" s="240" t="s">
        <v>84</v>
      </c>
      <c r="AY202" s="17" t="s">
        <v>211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7" t="s">
        <v>82</v>
      </c>
      <c r="BK202" s="241">
        <f>ROUND(I202*H202,2)</f>
        <v>0</v>
      </c>
      <c r="BL202" s="17" t="s">
        <v>310</v>
      </c>
      <c r="BM202" s="240" t="s">
        <v>1789</v>
      </c>
    </row>
    <row r="203" spans="1:65" s="2" customFormat="1" ht="24.15" customHeight="1">
      <c r="A203" s="38"/>
      <c r="B203" s="39"/>
      <c r="C203" s="228" t="s">
        <v>553</v>
      </c>
      <c r="D203" s="228" t="s">
        <v>213</v>
      </c>
      <c r="E203" s="229" t="s">
        <v>1676</v>
      </c>
      <c r="F203" s="230" t="s">
        <v>1677</v>
      </c>
      <c r="G203" s="231" t="s">
        <v>292</v>
      </c>
      <c r="H203" s="232">
        <v>38</v>
      </c>
      <c r="I203" s="233"/>
      <c r="J203" s="234">
        <f>ROUND(I203*H203,2)</f>
        <v>0</v>
      </c>
      <c r="K203" s="235"/>
      <c r="L203" s="44"/>
      <c r="M203" s="236" t="s">
        <v>1</v>
      </c>
      <c r="N203" s="237" t="s">
        <v>39</v>
      </c>
      <c r="O203" s="91"/>
      <c r="P203" s="238">
        <f>O203*H203</f>
        <v>0</v>
      </c>
      <c r="Q203" s="238">
        <v>0.0002</v>
      </c>
      <c r="R203" s="238">
        <f>Q203*H203</f>
        <v>0.0076</v>
      </c>
      <c r="S203" s="238">
        <v>0</v>
      </c>
      <c r="T203" s="23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0" t="s">
        <v>310</v>
      </c>
      <c r="AT203" s="240" t="s">
        <v>213</v>
      </c>
      <c r="AU203" s="240" t="s">
        <v>84</v>
      </c>
      <c r="AY203" s="17" t="s">
        <v>211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7" t="s">
        <v>82</v>
      </c>
      <c r="BK203" s="241">
        <f>ROUND(I203*H203,2)</f>
        <v>0</v>
      </c>
      <c r="BL203" s="17" t="s">
        <v>310</v>
      </c>
      <c r="BM203" s="240" t="s">
        <v>1790</v>
      </c>
    </row>
    <row r="204" spans="1:65" s="2" customFormat="1" ht="24.15" customHeight="1">
      <c r="A204" s="38"/>
      <c r="B204" s="39"/>
      <c r="C204" s="228" t="s">
        <v>563</v>
      </c>
      <c r="D204" s="228" t="s">
        <v>213</v>
      </c>
      <c r="E204" s="229" t="s">
        <v>1676</v>
      </c>
      <c r="F204" s="230" t="s">
        <v>1677</v>
      </c>
      <c r="G204" s="231" t="s">
        <v>292</v>
      </c>
      <c r="H204" s="232">
        <v>76</v>
      </c>
      <c r="I204" s="233"/>
      <c r="J204" s="234">
        <f>ROUND(I204*H204,2)</f>
        <v>0</v>
      </c>
      <c r="K204" s="235"/>
      <c r="L204" s="44"/>
      <c r="M204" s="236" t="s">
        <v>1</v>
      </c>
      <c r="N204" s="237" t="s">
        <v>39</v>
      </c>
      <c r="O204" s="91"/>
      <c r="P204" s="238">
        <f>O204*H204</f>
        <v>0</v>
      </c>
      <c r="Q204" s="238">
        <v>0.0002</v>
      </c>
      <c r="R204" s="238">
        <f>Q204*H204</f>
        <v>0.0152</v>
      </c>
      <c r="S204" s="238">
        <v>0</v>
      </c>
      <c r="T204" s="23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0" t="s">
        <v>310</v>
      </c>
      <c r="AT204" s="240" t="s">
        <v>213</v>
      </c>
      <c r="AU204" s="240" t="s">
        <v>84</v>
      </c>
      <c r="AY204" s="17" t="s">
        <v>211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7" t="s">
        <v>82</v>
      </c>
      <c r="BK204" s="241">
        <f>ROUND(I204*H204,2)</f>
        <v>0</v>
      </c>
      <c r="BL204" s="17" t="s">
        <v>310</v>
      </c>
      <c r="BM204" s="240" t="s">
        <v>1791</v>
      </c>
    </row>
    <row r="205" spans="1:65" s="2" customFormat="1" ht="24.15" customHeight="1">
      <c r="A205" s="38"/>
      <c r="B205" s="39"/>
      <c r="C205" s="228" t="s">
        <v>569</v>
      </c>
      <c r="D205" s="228" t="s">
        <v>213</v>
      </c>
      <c r="E205" s="229" t="s">
        <v>1680</v>
      </c>
      <c r="F205" s="230" t="s">
        <v>1681</v>
      </c>
      <c r="G205" s="231" t="s">
        <v>292</v>
      </c>
      <c r="H205" s="232">
        <v>76</v>
      </c>
      <c r="I205" s="233"/>
      <c r="J205" s="234">
        <f>ROUND(I205*H205,2)</f>
        <v>0</v>
      </c>
      <c r="K205" s="235"/>
      <c r="L205" s="44"/>
      <c r="M205" s="236" t="s">
        <v>1</v>
      </c>
      <c r="N205" s="237" t="s">
        <v>39</v>
      </c>
      <c r="O205" s="91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1521</v>
      </c>
      <c r="AT205" s="240" t="s">
        <v>213</v>
      </c>
      <c r="AU205" s="240" t="s">
        <v>84</v>
      </c>
      <c r="AY205" s="17" t="s">
        <v>211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7" t="s">
        <v>82</v>
      </c>
      <c r="BK205" s="241">
        <f>ROUND(I205*H205,2)</f>
        <v>0</v>
      </c>
      <c r="BL205" s="17" t="s">
        <v>1521</v>
      </c>
      <c r="BM205" s="240" t="s">
        <v>1792</v>
      </c>
    </row>
    <row r="206" spans="1:65" s="2" customFormat="1" ht="16.5" customHeight="1">
      <c r="A206" s="38"/>
      <c r="B206" s="39"/>
      <c r="C206" s="228" t="s">
        <v>557</v>
      </c>
      <c r="D206" s="228" t="s">
        <v>213</v>
      </c>
      <c r="E206" s="229" t="s">
        <v>1683</v>
      </c>
      <c r="F206" s="230" t="s">
        <v>1684</v>
      </c>
      <c r="G206" s="231" t="s">
        <v>292</v>
      </c>
      <c r="H206" s="232">
        <v>38</v>
      </c>
      <c r="I206" s="233"/>
      <c r="J206" s="234">
        <f>ROUND(I206*H206,2)</f>
        <v>0</v>
      </c>
      <c r="K206" s="235"/>
      <c r="L206" s="44"/>
      <c r="M206" s="236" t="s">
        <v>1</v>
      </c>
      <c r="N206" s="237" t="s">
        <v>39</v>
      </c>
      <c r="O206" s="91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0" t="s">
        <v>1521</v>
      </c>
      <c r="AT206" s="240" t="s">
        <v>213</v>
      </c>
      <c r="AU206" s="240" t="s">
        <v>84</v>
      </c>
      <c r="AY206" s="17" t="s">
        <v>211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7" t="s">
        <v>82</v>
      </c>
      <c r="BK206" s="241">
        <f>ROUND(I206*H206,2)</f>
        <v>0</v>
      </c>
      <c r="BL206" s="17" t="s">
        <v>1521</v>
      </c>
      <c r="BM206" s="240" t="s">
        <v>1793</v>
      </c>
    </row>
    <row r="207" spans="1:65" s="2" customFormat="1" ht="16.5" customHeight="1">
      <c r="A207" s="38"/>
      <c r="B207" s="39"/>
      <c r="C207" s="228" t="s">
        <v>575</v>
      </c>
      <c r="D207" s="228" t="s">
        <v>213</v>
      </c>
      <c r="E207" s="229" t="s">
        <v>1686</v>
      </c>
      <c r="F207" s="230" t="s">
        <v>1687</v>
      </c>
      <c r="G207" s="231" t="s">
        <v>1520</v>
      </c>
      <c r="H207" s="232">
        <v>1</v>
      </c>
      <c r="I207" s="233"/>
      <c r="J207" s="234">
        <f>ROUND(I207*H207,2)</f>
        <v>0</v>
      </c>
      <c r="K207" s="235"/>
      <c r="L207" s="44"/>
      <c r="M207" s="236" t="s">
        <v>1</v>
      </c>
      <c r="N207" s="237" t="s">
        <v>39</v>
      </c>
      <c r="O207" s="91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1521</v>
      </c>
      <c r="AT207" s="240" t="s">
        <v>213</v>
      </c>
      <c r="AU207" s="240" t="s">
        <v>84</v>
      </c>
      <c r="AY207" s="17" t="s">
        <v>211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82</v>
      </c>
      <c r="BK207" s="241">
        <f>ROUND(I207*H207,2)</f>
        <v>0</v>
      </c>
      <c r="BL207" s="17" t="s">
        <v>1521</v>
      </c>
      <c r="BM207" s="240" t="s">
        <v>1794</v>
      </c>
    </row>
    <row r="208" spans="1:63" s="12" customFormat="1" ht="25.9" customHeight="1">
      <c r="A208" s="12"/>
      <c r="B208" s="212"/>
      <c r="C208" s="213"/>
      <c r="D208" s="214" t="s">
        <v>73</v>
      </c>
      <c r="E208" s="215" t="s">
        <v>1689</v>
      </c>
      <c r="F208" s="215" t="s">
        <v>1690</v>
      </c>
      <c r="G208" s="213"/>
      <c r="H208" s="213"/>
      <c r="I208" s="216"/>
      <c r="J208" s="217">
        <f>BK208</f>
        <v>0</v>
      </c>
      <c r="K208" s="213"/>
      <c r="L208" s="218"/>
      <c r="M208" s="219"/>
      <c r="N208" s="220"/>
      <c r="O208" s="220"/>
      <c r="P208" s="221">
        <f>P209</f>
        <v>0</v>
      </c>
      <c r="Q208" s="220"/>
      <c r="R208" s="221">
        <f>R209</f>
        <v>0</v>
      </c>
      <c r="S208" s="220"/>
      <c r="T208" s="222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3" t="s">
        <v>217</v>
      </c>
      <c r="AT208" s="224" t="s">
        <v>73</v>
      </c>
      <c r="AU208" s="224" t="s">
        <v>74</v>
      </c>
      <c r="AY208" s="223" t="s">
        <v>211</v>
      </c>
      <c r="BK208" s="225">
        <f>BK209</f>
        <v>0</v>
      </c>
    </row>
    <row r="209" spans="1:63" s="12" customFormat="1" ht="22.8" customHeight="1">
      <c r="A209" s="12"/>
      <c r="B209" s="212"/>
      <c r="C209" s="213"/>
      <c r="D209" s="214" t="s">
        <v>73</v>
      </c>
      <c r="E209" s="226" t="s">
        <v>1691</v>
      </c>
      <c r="F209" s="226" t="s">
        <v>1692</v>
      </c>
      <c r="G209" s="213"/>
      <c r="H209" s="213"/>
      <c r="I209" s="216"/>
      <c r="J209" s="227">
        <f>BK209</f>
        <v>0</v>
      </c>
      <c r="K209" s="213"/>
      <c r="L209" s="218"/>
      <c r="M209" s="219"/>
      <c r="N209" s="220"/>
      <c r="O209" s="220"/>
      <c r="P209" s="221">
        <f>SUM(P210:P211)</f>
        <v>0</v>
      </c>
      <c r="Q209" s="220"/>
      <c r="R209" s="221">
        <f>SUM(R210:R211)</f>
        <v>0</v>
      </c>
      <c r="S209" s="220"/>
      <c r="T209" s="222">
        <f>SUM(T210:T211)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3" t="s">
        <v>217</v>
      </c>
      <c r="AT209" s="224" t="s">
        <v>73</v>
      </c>
      <c r="AU209" s="224" t="s">
        <v>82</v>
      </c>
      <c r="AY209" s="223" t="s">
        <v>211</v>
      </c>
      <c r="BK209" s="225">
        <f>SUM(BK210:BK211)</f>
        <v>0</v>
      </c>
    </row>
    <row r="210" spans="1:65" s="2" customFormat="1" ht="24.15" customHeight="1">
      <c r="A210" s="38"/>
      <c r="B210" s="39"/>
      <c r="C210" s="228" t="s">
        <v>580</v>
      </c>
      <c r="D210" s="228" t="s">
        <v>213</v>
      </c>
      <c r="E210" s="229" t="s">
        <v>1795</v>
      </c>
      <c r="F210" s="230" t="s">
        <v>1796</v>
      </c>
      <c r="G210" s="231" t="s">
        <v>1520</v>
      </c>
      <c r="H210" s="232">
        <v>1</v>
      </c>
      <c r="I210" s="233"/>
      <c r="J210" s="234">
        <f>ROUND(I210*H210,2)</f>
        <v>0</v>
      </c>
      <c r="K210" s="235"/>
      <c r="L210" s="44"/>
      <c r="M210" s="236" t="s">
        <v>1</v>
      </c>
      <c r="N210" s="237" t="s">
        <v>39</v>
      </c>
      <c r="O210" s="91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0" t="s">
        <v>1521</v>
      </c>
      <c r="AT210" s="240" t="s">
        <v>213</v>
      </c>
      <c r="AU210" s="240" t="s">
        <v>84</v>
      </c>
      <c r="AY210" s="17" t="s">
        <v>211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7" t="s">
        <v>82</v>
      </c>
      <c r="BK210" s="241">
        <f>ROUND(I210*H210,2)</f>
        <v>0</v>
      </c>
      <c r="BL210" s="17" t="s">
        <v>1521</v>
      </c>
      <c r="BM210" s="240" t="s">
        <v>1797</v>
      </c>
    </row>
    <row r="211" spans="1:65" s="2" customFormat="1" ht="16.5" customHeight="1">
      <c r="A211" s="38"/>
      <c r="B211" s="39"/>
      <c r="C211" s="228" t="s">
        <v>585</v>
      </c>
      <c r="D211" s="228" t="s">
        <v>213</v>
      </c>
      <c r="E211" s="229" t="s">
        <v>1798</v>
      </c>
      <c r="F211" s="230" t="s">
        <v>1799</v>
      </c>
      <c r="G211" s="231" t="s">
        <v>1520</v>
      </c>
      <c r="H211" s="232">
        <v>1</v>
      </c>
      <c r="I211" s="233"/>
      <c r="J211" s="234">
        <f>ROUND(I211*H211,2)</f>
        <v>0</v>
      </c>
      <c r="K211" s="235"/>
      <c r="L211" s="44"/>
      <c r="M211" s="292" t="s">
        <v>1</v>
      </c>
      <c r="N211" s="293" t="s">
        <v>39</v>
      </c>
      <c r="O211" s="294"/>
      <c r="P211" s="295">
        <f>O211*H211</f>
        <v>0</v>
      </c>
      <c r="Q211" s="295">
        <v>0</v>
      </c>
      <c r="R211" s="295">
        <f>Q211*H211</f>
        <v>0</v>
      </c>
      <c r="S211" s="295">
        <v>0</v>
      </c>
      <c r="T211" s="29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0" t="s">
        <v>1521</v>
      </c>
      <c r="AT211" s="240" t="s">
        <v>213</v>
      </c>
      <c r="AU211" s="240" t="s">
        <v>84</v>
      </c>
      <c r="AY211" s="17" t="s">
        <v>211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7" t="s">
        <v>82</v>
      </c>
      <c r="BK211" s="241">
        <f>ROUND(I211*H211,2)</f>
        <v>0</v>
      </c>
      <c r="BL211" s="17" t="s">
        <v>1521</v>
      </c>
      <c r="BM211" s="240" t="s">
        <v>1800</v>
      </c>
    </row>
    <row r="212" spans="1:31" s="2" customFormat="1" ht="6.95" customHeight="1">
      <c r="A212" s="38"/>
      <c r="B212" s="66"/>
      <c r="C212" s="67"/>
      <c r="D212" s="67"/>
      <c r="E212" s="67"/>
      <c r="F212" s="67"/>
      <c r="G212" s="67"/>
      <c r="H212" s="67"/>
      <c r="I212" s="67"/>
      <c r="J212" s="67"/>
      <c r="K212" s="67"/>
      <c r="L212" s="44"/>
      <c r="M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</row>
  </sheetData>
  <sheetProtection password="CC35" sheet="1" objects="1" scenarios="1" formatColumns="0" formatRows="0" autoFilter="0"/>
  <autoFilter ref="C137:K21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2:12" ht="12">
      <c r="B8" s="20"/>
      <c r="D8" s="151" t="s">
        <v>164</v>
      </c>
      <c r="L8" s="20"/>
    </row>
    <row r="9" spans="2:12" s="1" customFormat="1" ht="16.5" customHeight="1">
      <c r="B9" s="20"/>
      <c r="E9" s="152" t="s">
        <v>1500</v>
      </c>
      <c r="F9" s="1"/>
      <c r="G9" s="1"/>
      <c r="H9" s="1"/>
      <c r="L9" s="20"/>
    </row>
    <row r="10" spans="2:12" s="1" customFormat="1" ht="12" customHeight="1">
      <c r="B10" s="20"/>
      <c r="D10" s="151" t="s">
        <v>1501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1737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1503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1801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2" t="s">
        <v>1</v>
      </c>
      <c r="G15" s="38"/>
      <c r="H15" s="38"/>
      <c r="I15" s="151" t="s">
        <v>19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2" t="s">
        <v>21</v>
      </c>
      <c r="G16" s="38"/>
      <c r="H16" s="38"/>
      <c r="I16" s="151" t="s">
        <v>22</v>
      </c>
      <c r="J16" s="154" t="str">
        <f>'Rekapitulace stavby'!AN8</f>
        <v>6. 12. 2023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2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2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2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2"/>
      <c r="G22" s="142"/>
      <c r="H22" s="142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2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2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2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2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2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2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ROUND(J130,2)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ROUND((SUM(BE130:BE140)),2)</f>
        <v>0</v>
      </c>
      <c r="G37" s="38"/>
      <c r="H37" s="38"/>
      <c r="I37" s="165">
        <v>0.21</v>
      </c>
      <c r="J37" s="164">
        <f>ROUND(((SUM(BE130:BE140))*I37),2)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40</v>
      </c>
      <c r="F38" s="164">
        <f>ROUND((SUM(BF130:BF140)),2)</f>
        <v>0</v>
      </c>
      <c r="G38" s="38"/>
      <c r="H38" s="38"/>
      <c r="I38" s="165">
        <v>0.12</v>
      </c>
      <c r="J38" s="164">
        <f>ROUND(((SUM(BF130:BF140))*I38),2)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41</v>
      </c>
      <c r="F39" s="164">
        <f>ROUND((SUM(BG130:BG140)),2)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42</v>
      </c>
      <c r="F40" s="164">
        <f>ROUND((SUM(BH130:BH140)),2)</f>
        <v>0</v>
      </c>
      <c r="G40" s="38"/>
      <c r="H40" s="38"/>
      <c r="I40" s="165">
        <v>0.12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43</v>
      </c>
      <c r="F41" s="164">
        <f>ROUND((SUM(BI130:BI140)),2)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164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1500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1501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7" t="s">
        <v>1737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1503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2300103-022 - Elektro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Ivanovice na Hané, ul. Tyršova  218/4</v>
      </c>
      <c r="G93" s="40"/>
      <c r="H93" s="40"/>
      <c r="I93" s="32" t="s">
        <v>22</v>
      </c>
      <c r="J93" s="79" t="str">
        <f>IF(J16="","",J16)</f>
        <v>6. 12. 2023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167</v>
      </c>
      <c r="D98" s="186"/>
      <c r="E98" s="186"/>
      <c r="F98" s="186"/>
      <c r="G98" s="186"/>
      <c r="H98" s="186"/>
      <c r="I98" s="186"/>
      <c r="J98" s="187" t="s">
        <v>168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169</v>
      </c>
      <c r="D100" s="40"/>
      <c r="E100" s="40"/>
      <c r="F100" s="40"/>
      <c r="G100" s="40"/>
      <c r="H100" s="40"/>
      <c r="I100" s="40"/>
      <c r="J100" s="110">
        <f>J130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170</v>
      </c>
    </row>
    <row r="101" spans="1:31" s="9" customFormat="1" ht="24.95" customHeight="1">
      <c r="A101" s="9"/>
      <c r="B101" s="189"/>
      <c r="C101" s="190"/>
      <c r="D101" s="191" t="s">
        <v>171</v>
      </c>
      <c r="E101" s="192"/>
      <c r="F101" s="192"/>
      <c r="G101" s="192"/>
      <c r="H101" s="192"/>
      <c r="I101" s="192"/>
      <c r="J101" s="193">
        <f>J131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176</v>
      </c>
      <c r="E102" s="197"/>
      <c r="F102" s="197"/>
      <c r="G102" s="197"/>
      <c r="H102" s="197"/>
      <c r="I102" s="197"/>
      <c r="J102" s="198">
        <f>J132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9"/>
      <c r="C103" s="190"/>
      <c r="D103" s="191" t="s">
        <v>1700</v>
      </c>
      <c r="E103" s="192"/>
      <c r="F103" s="192"/>
      <c r="G103" s="192"/>
      <c r="H103" s="192"/>
      <c r="I103" s="192"/>
      <c r="J103" s="193">
        <f>J134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5"/>
      <c r="C104" s="133"/>
      <c r="D104" s="196" t="s">
        <v>1703</v>
      </c>
      <c r="E104" s="197"/>
      <c r="F104" s="197"/>
      <c r="G104" s="197"/>
      <c r="H104" s="197"/>
      <c r="I104" s="197"/>
      <c r="J104" s="198">
        <f>J135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1702</v>
      </c>
      <c r="E105" s="197"/>
      <c r="F105" s="197"/>
      <c r="G105" s="197"/>
      <c r="H105" s="197"/>
      <c r="I105" s="197"/>
      <c r="J105" s="198">
        <f>J137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1701</v>
      </c>
      <c r="E106" s="197"/>
      <c r="F106" s="197"/>
      <c r="G106" s="197"/>
      <c r="H106" s="197"/>
      <c r="I106" s="197"/>
      <c r="J106" s="198">
        <f>J139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196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25" customHeight="1">
      <c r="A116" s="38"/>
      <c r="B116" s="39"/>
      <c r="C116" s="40"/>
      <c r="D116" s="40"/>
      <c r="E116" s="184" t="str">
        <f>E7</f>
        <v>Rekonstrukce silno a slaboproudé instalace, WC pro imobilní - ZŠ Ivanovice na Hané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164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2:12" s="1" customFormat="1" ht="16.5" customHeight="1">
      <c r="B118" s="21"/>
      <c r="C118" s="22"/>
      <c r="D118" s="22"/>
      <c r="E118" s="184" t="s">
        <v>1500</v>
      </c>
      <c r="F118" s="22"/>
      <c r="G118" s="22"/>
      <c r="H118" s="22"/>
      <c r="I118" s="22"/>
      <c r="J118" s="22"/>
      <c r="K118" s="22"/>
      <c r="L118" s="20"/>
    </row>
    <row r="119" spans="2:12" s="1" customFormat="1" ht="12" customHeight="1">
      <c r="B119" s="21"/>
      <c r="C119" s="32" t="s">
        <v>1501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1:31" s="2" customFormat="1" ht="16.5" customHeight="1">
      <c r="A120" s="38"/>
      <c r="B120" s="39"/>
      <c r="C120" s="40"/>
      <c r="D120" s="40"/>
      <c r="E120" s="297" t="s">
        <v>1737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1503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E13</f>
        <v>2300103-022 - Elektro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F16</f>
        <v xml:space="preserve">Ivanovice na Hané, ul. Tyršova  218/4</v>
      </c>
      <c r="G124" s="40"/>
      <c r="H124" s="40"/>
      <c r="I124" s="32" t="s">
        <v>22</v>
      </c>
      <c r="J124" s="79" t="str">
        <f>IF(J16="","",J16)</f>
        <v>6. 12. 2023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E19</f>
        <v xml:space="preserve"> </v>
      </c>
      <c r="G126" s="40"/>
      <c r="H126" s="40"/>
      <c r="I126" s="32" t="s">
        <v>30</v>
      </c>
      <c r="J126" s="36" t="str">
        <f>E25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28</v>
      </c>
      <c r="D127" s="40"/>
      <c r="E127" s="40"/>
      <c r="F127" s="27" t="str">
        <f>IF(E22="","",E22)</f>
        <v>Vyplň údaj</v>
      </c>
      <c r="G127" s="40"/>
      <c r="H127" s="40"/>
      <c r="I127" s="32" t="s">
        <v>32</v>
      </c>
      <c r="J127" s="36" t="str">
        <f>E28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200"/>
      <c r="B129" s="201"/>
      <c r="C129" s="202" t="s">
        <v>197</v>
      </c>
      <c r="D129" s="203" t="s">
        <v>59</v>
      </c>
      <c r="E129" s="203" t="s">
        <v>55</v>
      </c>
      <c r="F129" s="203" t="s">
        <v>56</v>
      </c>
      <c r="G129" s="203" t="s">
        <v>198</v>
      </c>
      <c r="H129" s="203" t="s">
        <v>199</v>
      </c>
      <c r="I129" s="203" t="s">
        <v>200</v>
      </c>
      <c r="J129" s="204" t="s">
        <v>168</v>
      </c>
      <c r="K129" s="205" t="s">
        <v>201</v>
      </c>
      <c r="L129" s="206"/>
      <c r="M129" s="100" t="s">
        <v>1</v>
      </c>
      <c r="N129" s="101" t="s">
        <v>38</v>
      </c>
      <c r="O129" s="101" t="s">
        <v>202</v>
      </c>
      <c r="P129" s="101" t="s">
        <v>203</v>
      </c>
      <c r="Q129" s="101" t="s">
        <v>204</v>
      </c>
      <c r="R129" s="101" t="s">
        <v>205</v>
      </c>
      <c r="S129" s="101" t="s">
        <v>206</v>
      </c>
      <c r="T129" s="102" t="s">
        <v>207</v>
      </c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</row>
    <row r="130" spans="1:63" s="2" customFormat="1" ht="22.8" customHeight="1">
      <c r="A130" s="38"/>
      <c r="B130" s="39"/>
      <c r="C130" s="107" t="s">
        <v>208</v>
      </c>
      <c r="D130" s="40"/>
      <c r="E130" s="40"/>
      <c r="F130" s="40"/>
      <c r="G130" s="40"/>
      <c r="H130" s="40"/>
      <c r="I130" s="40"/>
      <c r="J130" s="207">
        <f>BK130</f>
        <v>0</v>
      </c>
      <c r="K130" s="40"/>
      <c r="L130" s="44"/>
      <c r="M130" s="103"/>
      <c r="N130" s="208"/>
      <c r="O130" s="104"/>
      <c r="P130" s="209">
        <f>P131+P134</f>
        <v>0</v>
      </c>
      <c r="Q130" s="104"/>
      <c r="R130" s="209">
        <f>R131+R134</f>
        <v>0</v>
      </c>
      <c r="S130" s="104"/>
      <c r="T130" s="210">
        <f>T131+T134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73</v>
      </c>
      <c r="AU130" s="17" t="s">
        <v>170</v>
      </c>
      <c r="BK130" s="211">
        <f>BK131+BK134</f>
        <v>0</v>
      </c>
    </row>
    <row r="131" spans="1:63" s="12" customFormat="1" ht="25.9" customHeight="1">
      <c r="A131" s="12"/>
      <c r="B131" s="212"/>
      <c r="C131" s="213"/>
      <c r="D131" s="214" t="s">
        <v>73</v>
      </c>
      <c r="E131" s="215" t="s">
        <v>209</v>
      </c>
      <c r="F131" s="215" t="s">
        <v>210</v>
      </c>
      <c r="G131" s="213"/>
      <c r="H131" s="213"/>
      <c r="I131" s="216"/>
      <c r="J131" s="217">
        <f>BK131</f>
        <v>0</v>
      </c>
      <c r="K131" s="213"/>
      <c r="L131" s="218"/>
      <c r="M131" s="219"/>
      <c r="N131" s="220"/>
      <c r="O131" s="220"/>
      <c r="P131" s="221">
        <f>P132</f>
        <v>0</v>
      </c>
      <c r="Q131" s="220"/>
      <c r="R131" s="221">
        <f>R132</f>
        <v>0</v>
      </c>
      <c r="S131" s="220"/>
      <c r="T131" s="222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82</v>
      </c>
      <c r="AT131" s="224" t="s">
        <v>73</v>
      </c>
      <c r="AU131" s="224" t="s">
        <v>74</v>
      </c>
      <c r="AY131" s="223" t="s">
        <v>211</v>
      </c>
      <c r="BK131" s="225">
        <f>BK132</f>
        <v>0</v>
      </c>
    </row>
    <row r="132" spans="1:63" s="12" customFormat="1" ht="22.8" customHeight="1">
      <c r="A132" s="12"/>
      <c r="B132" s="212"/>
      <c r="C132" s="213"/>
      <c r="D132" s="214" t="s">
        <v>73</v>
      </c>
      <c r="E132" s="226" t="s">
        <v>264</v>
      </c>
      <c r="F132" s="226" t="s">
        <v>472</v>
      </c>
      <c r="G132" s="213"/>
      <c r="H132" s="213"/>
      <c r="I132" s="216"/>
      <c r="J132" s="227">
        <f>BK132</f>
        <v>0</v>
      </c>
      <c r="K132" s="213"/>
      <c r="L132" s="218"/>
      <c r="M132" s="219"/>
      <c r="N132" s="220"/>
      <c r="O132" s="220"/>
      <c r="P132" s="221">
        <f>P133</f>
        <v>0</v>
      </c>
      <c r="Q132" s="220"/>
      <c r="R132" s="221">
        <f>R133</f>
        <v>0</v>
      </c>
      <c r="S132" s="220"/>
      <c r="T132" s="222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82</v>
      </c>
      <c r="AT132" s="224" t="s">
        <v>73</v>
      </c>
      <c r="AU132" s="224" t="s">
        <v>82</v>
      </c>
      <c r="AY132" s="223" t="s">
        <v>211</v>
      </c>
      <c r="BK132" s="225">
        <f>BK133</f>
        <v>0</v>
      </c>
    </row>
    <row r="133" spans="1:65" s="2" customFormat="1" ht="33" customHeight="1">
      <c r="A133" s="38"/>
      <c r="B133" s="39"/>
      <c r="C133" s="228" t="s">
        <v>82</v>
      </c>
      <c r="D133" s="228" t="s">
        <v>213</v>
      </c>
      <c r="E133" s="229" t="s">
        <v>1706</v>
      </c>
      <c r="F133" s="230" t="s">
        <v>1707</v>
      </c>
      <c r="G133" s="231" t="s">
        <v>1708</v>
      </c>
      <c r="H133" s="232">
        <v>1</v>
      </c>
      <c r="I133" s="233"/>
      <c r="J133" s="234">
        <f>ROUND(I133*H133,2)</f>
        <v>0</v>
      </c>
      <c r="K133" s="235"/>
      <c r="L133" s="44"/>
      <c r="M133" s="236" t="s">
        <v>1</v>
      </c>
      <c r="N133" s="237" t="s">
        <v>39</v>
      </c>
      <c r="O133" s="91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217</v>
      </c>
      <c r="AT133" s="240" t="s">
        <v>213</v>
      </c>
      <c r="AU133" s="240" t="s">
        <v>84</v>
      </c>
      <c r="AY133" s="17" t="s">
        <v>211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82</v>
      </c>
      <c r="BK133" s="241">
        <f>ROUND(I133*H133,2)</f>
        <v>0</v>
      </c>
      <c r="BL133" s="17" t="s">
        <v>217</v>
      </c>
      <c r="BM133" s="240" t="s">
        <v>1802</v>
      </c>
    </row>
    <row r="134" spans="1:63" s="12" customFormat="1" ht="25.9" customHeight="1">
      <c r="A134" s="12"/>
      <c r="B134" s="212"/>
      <c r="C134" s="213"/>
      <c r="D134" s="214" t="s">
        <v>73</v>
      </c>
      <c r="E134" s="215" t="s">
        <v>1710</v>
      </c>
      <c r="F134" s="215" t="s">
        <v>1711</v>
      </c>
      <c r="G134" s="213"/>
      <c r="H134" s="213"/>
      <c r="I134" s="216"/>
      <c r="J134" s="217">
        <f>BK134</f>
        <v>0</v>
      </c>
      <c r="K134" s="213"/>
      <c r="L134" s="218"/>
      <c r="M134" s="219"/>
      <c r="N134" s="220"/>
      <c r="O134" s="220"/>
      <c r="P134" s="221">
        <f>P135+P137+P139</f>
        <v>0</v>
      </c>
      <c r="Q134" s="220"/>
      <c r="R134" s="221">
        <f>R135+R137+R139</f>
        <v>0</v>
      </c>
      <c r="S134" s="220"/>
      <c r="T134" s="222">
        <f>T135+T137+T139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84</v>
      </c>
      <c r="AT134" s="224" t="s">
        <v>73</v>
      </c>
      <c r="AU134" s="224" t="s">
        <v>74</v>
      </c>
      <c r="AY134" s="223" t="s">
        <v>211</v>
      </c>
      <c r="BK134" s="225">
        <f>BK135+BK137+BK139</f>
        <v>0</v>
      </c>
    </row>
    <row r="135" spans="1:63" s="12" customFormat="1" ht="22.8" customHeight="1">
      <c r="A135" s="12"/>
      <c r="B135" s="212"/>
      <c r="C135" s="213"/>
      <c r="D135" s="214" t="s">
        <v>73</v>
      </c>
      <c r="E135" s="226" t="s">
        <v>1725</v>
      </c>
      <c r="F135" s="226" t="s">
        <v>1726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P136</f>
        <v>0</v>
      </c>
      <c r="Q135" s="220"/>
      <c r="R135" s="221">
        <f>R136</f>
        <v>0</v>
      </c>
      <c r="S135" s="220"/>
      <c r="T135" s="222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84</v>
      </c>
      <c r="AT135" s="224" t="s">
        <v>73</v>
      </c>
      <c r="AU135" s="224" t="s">
        <v>82</v>
      </c>
      <c r="AY135" s="223" t="s">
        <v>211</v>
      </c>
      <c r="BK135" s="225">
        <f>BK136</f>
        <v>0</v>
      </c>
    </row>
    <row r="136" spans="1:65" s="2" customFormat="1" ht="49.05" customHeight="1">
      <c r="A136" s="38"/>
      <c r="B136" s="39"/>
      <c r="C136" s="228" t="s">
        <v>84</v>
      </c>
      <c r="D136" s="228" t="s">
        <v>213</v>
      </c>
      <c r="E136" s="229" t="s">
        <v>1727</v>
      </c>
      <c r="F136" s="230" t="s">
        <v>1728</v>
      </c>
      <c r="G136" s="231" t="s">
        <v>1106</v>
      </c>
      <c r="H136" s="232">
        <v>1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39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310</v>
      </c>
      <c r="AT136" s="240" t="s">
        <v>213</v>
      </c>
      <c r="AU136" s="240" t="s">
        <v>84</v>
      </c>
      <c r="AY136" s="17" t="s">
        <v>211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82</v>
      </c>
      <c r="BK136" s="241">
        <f>ROUND(I136*H136,2)</f>
        <v>0</v>
      </c>
      <c r="BL136" s="17" t="s">
        <v>310</v>
      </c>
      <c r="BM136" s="240" t="s">
        <v>1803</v>
      </c>
    </row>
    <row r="137" spans="1:63" s="12" customFormat="1" ht="22.8" customHeight="1">
      <c r="A137" s="12"/>
      <c r="B137" s="212"/>
      <c r="C137" s="213"/>
      <c r="D137" s="214" t="s">
        <v>73</v>
      </c>
      <c r="E137" s="226" t="s">
        <v>1720</v>
      </c>
      <c r="F137" s="226" t="s">
        <v>1721</v>
      </c>
      <c r="G137" s="213"/>
      <c r="H137" s="213"/>
      <c r="I137" s="216"/>
      <c r="J137" s="227">
        <f>BK137</f>
        <v>0</v>
      </c>
      <c r="K137" s="213"/>
      <c r="L137" s="218"/>
      <c r="M137" s="219"/>
      <c r="N137" s="220"/>
      <c r="O137" s="220"/>
      <c r="P137" s="221">
        <f>P138</f>
        <v>0</v>
      </c>
      <c r="Q137" s="220"/>
      <c r="R137" s="221">
        <f>R138</f>
        <v>0</v>
      </c>
      <c r="S137" s="220"/>
      <c r="T137" s="222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84</v>
      </c>
      <c r="AT137" s="224" t="s">
        <v>73</v>
      </c>
      <c r="AU137" s="224" t="s">
        <v>82</v>
      </c>
      <c r="AY137" s="223" t="s">
        <v>211</v>
      </c>
      <c r="BK137" s="225">
        <f>BK138</f>
        <v>0</v>
      </c>
    </row>
    <row r="138" spans="1:65" s="2" customFormat="1" ht="49.05" customHeight="1">
      <c r="A138" s="38"/>
      <c r="B138" s="39"/>
      <c r="C138" s="228" t="s">
        <v>94</v>
      </c>
      <c r="D138" s="228" t="s">
        <v>213</v>
      </c>
      <c r="E138" s="229" t="s">
        <v>1722</v>
      </c>
      <c r="F138" s="230" t="s">
        <v>1723</v>
      </c>
      <c r="G138" s="231" t="s">
        <v>1106</v>
      </c>
      <c r="H138" s="232">
        <v>1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39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310</v>
      </c>
      <c r="AT138" s="240" t="s">
        <v>213</v>
      </c>
      <c r="AU138" s="240" t="s">
        <v>84</v>
      </c>
      <c r="AY138" s="17" t="s">
        <v>211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82</v>
      </c>
      <c r="BK138" s="241">
        <f>ROUND(I138*H138,2)</f>
        <v>0</v>
      </c>
      <c r="BL138" s="17" t="s">
        <v>310</v>
      </c>
      <c r="BM138" s="240" t="s">
        <v>1804</v>
      </c>
    </row>
    <row r="139" spans="1:63" s="12" customFormat="1" ht="22.8" customHeight="1">
      <c r="A139" s="12"/>
      <c r="B139" s="212"/>
      <c r="C139" s="213"/>
      <c r="D139" s="214" t="s">
        <v>73</v>
      </c>
      <c r="E139" s="226" t="s">
        <v>1712</v>
      </c>
      <c r="F139" s="226" t="s">
        <v>1713</v>
      </c>
      <c r="G139" s="213"/>
      <c r="H139" s="213"/>
      <c r="I139" s="216"/>
      <c r="J139" s="227">
        <f>BK139</f>
        <v>0</v>
      </c>
      <c r="K139" s="213"/>
      <c r="L139" s="218"/>
      <c r="M139" s="219"/>
      <c r="N139" s="220"/>
      <c r="O139" s="220"/>
      <c r="P139" s="221">
        <f>P140</f>
        <v>0</v>
      </c>
      <c r="Q139" s="220"/>
      <c r="R139" s="221">
        <f>R140</f>
        <v>0</v>
      </c>
      <c r="S139" s="220"/>
      <c r="T139" s="222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82</v>
      </c>
      <c r="AT139" s="224" t="s">
        <v>73</v>
      </c>
      <c r="AU139" s="224" t="s">
        <v>82</v>
      </c>
      <c r="AY139" s="223" t="s">
        <v>211</v>
      </c>
      <c r="BK139" s="225">
        <f>BK140</f>
        <v>0</v>
      </c>
    </row>
    <row r="140" spans="1:65" s="2" customFormat="1" ht="37.8" customHeight="1">
      <c r="A140" s="38"/>
      <c r="B140" s="39"/>
      <c r="C140" s="228" t="s">
        <v>217</v>
      </c>
      <c r="D140" s="228" t="s">
        <v>213</v>
      </c>
      <c r="E140" s="229" t="s">
        <v>1714</v>
      </c>
      <c r="F140" s="230" t="s">
        <v>1715</v>
      </c>
      <c r="G140" s="231" t="s">
        <v>1106</v>
      </c>
      <c r="H140" s="232">
        <v>1</v>
      </c>
      <c r="I140" s="233"/>
      <c r="J140" s="234">
        <f>ROUND(I140*H140,2)</f>
        <v>0</v>
      </c>
      <c r="K140" s="235"/>
      <c r="L140" s="44"/>
      <c r="M140" s="292" t="s">
        <v>1</v>
      </c>
      <c r="N140" s="293" t="s">
        <v>39</v>
      </c>
      <c r="O140" s="294"/>
      <c r="P140" s="295">
        <f>O140*H140</f>
        <v>0</v>
      </c>
      <c r="Q140" s="295">
        <v>0</v>
      </c>
      <c r="R140" s="295">
        <f>Q140*H140</f>
        <v>0</v>
      </c>
      <c r="S140" s="295">
        <v>0</v>
      </c>
      <c r="T140" s="29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217</v>
      </c>
      <c r="AT140" s="240" t="s">
        <v>213</v>
      </c>
      <c r="AU140" s="240" t="s">
        <v>84</v>
      </c>
      <c r="AY140" s="17" t="s">
        <v>211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82</v>
      </c>
      <c r="BK140" s="241">
        <f>ROUND(I140*H140,2)</f>
        <v>0</v>
      </c>
      <c r="BL140" s="17" t="s">
        <v>217</v>
      </c>
      <c r="BM140" s="240" t="s">
        <v>1805</v>
      </c>
    </row>
    <row r="141" spans="1:31" s="2" customFormat="1" ht="6.95" customHeight="1">
      <c r="A141" s="38"/>
      <c r="B141" s="66"/>
      <c r="C141" s="67"/>
      <c r="D141" s="67"/>
      <c r="E141" s="67"/>
      <c r="F141" s="67"/>
      <c r="G141" s="67"/>
      <c r="H141" s="67"/>
      <c r="I141" s="67"/>
      <c r="J141" s="67"/>
      <c r="K141" s="67"/>
      <c r="L141" s="44"/>
      <c r="M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129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2:12" ht="12">
      <c r="B8" s="20"/>
      <c r="D8" s="151" t="s">
        <v>164</v>
      </c>
      <c r="L8" s="20"/>
    </row>
    <row r="9" spans="2:12" s="1" customFormat="1" ht="16.5" customHeight="1">
      <c r="B9" s="20"/>
      <c r="E9" s="152" t="s">
        <v>1500</v>
      </c>
      <c r="F9" s="1"/>
      <c r="G9" s="1"/>
      <c r="H9" s="1"/>
      <c r="L9" s="20"/>
    </row>
    <row r="10" spans="2:12" s="1" customFormat="1" ht="12" customHeight="1">
      <c r="B10" s="20"/>
      <c r="D10" s="151" t="s">
        <v>1501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1806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1503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1807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2" t="s">
        <v>1</v>
      </c>
      <c r="G15" s="38"/>
      <c r="H15" s="38"/>
      <c r="I15" s="151" t="s">
        <v>19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2" t="s">
        <v>21</v>
      </c>
      <c r="G16" s="38"/>
      <c r="H16" s="38"/>
      <c r="I16" s="151" t="s">
        <v>22</v>
      </c>
      <c r="J16" s="154" t="str">
        <f>'Rekapitulace stavby'!AN8</f>
        <v>6. 12. 2023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2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2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2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2"/>
      <c r="G22" s="142"/>
      <c r="H22" s="142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2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2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2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2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2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2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ROUND((SUM(BE138:BE219)),2)</f>
        <v>0</v>
      </c>
      <c r="G37" s="38"/>
      <c r="H37" s="38"/>
      <c r="I37" s="165">
        <v>0.21</v>
      </c>
      <c r="J37" s="164">
        <f>ROUND(((SUM(BE138:BE219))*I37),2)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40</v>
      </c>
      <c r="F38" s="164">
        <f>ROUND((SUM(BF138:BF219)),2)</f>
        <v>0</v>
      </c>
      <c r="G38" s="38"/>
      <c r="H38" s="38"/>
      <c r="I38" s="165">
        <v>0.12</v>
      </c>
      <c r="J38" s="164">
        <f>ROUND(((SUM(BF138:BF219))*I38),2)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41</v>
      </c>
      <c r="F39" s="164">
        <f>ROUND((SUM(BG138:BG219)),2)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42</v>
      </c>
      <c r="F40" s="164">
        <f>ROUND((SUM(BH138:BH219)),2)</f>
        <v>0</v>
      </c>
      <c r="G40" s="38"/>
      <c r="H40" s="38"/>
      <c r="I40" s="165">
        <v>0.12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43</v>
      </c>
      <c r="F41" s="164">
        <f>ROUND((SUM(BI138:BI219)),2)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164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1500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1501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7" t="s">
        <v>1806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1503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2300103-031 - Stavební část - učebna jazyků m.č.0.39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Ivanovice na Hané, ul. Tyršova  218/4</v>
      </c>
      <c r="G93" s="40"/>
      <c r="H93" s="40"/>
      <c r="I93" s="32" t="s">
        <v>22</v>
      </c>
      <c r="J93" s="79" t="str">
        <f>IF(J16="","",J16)</f>
        <v>6. 12. 2023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167</v>
      </c>
      <c r="D98" s="186"/>
      <c r="E98" s="186"/>
      <c r="F98" s="186"/>
      <c r="G98" s="186"/>
      <c r="H98" s="186"/>
      <c r="I98" s="186"/>
      <c r="J98" s="187" t="s">
        <v>168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169</v>
      </c>
      <c r="D100" s="40"/>
      <c r="E100" s="40"/>
      <c r="F100" s="40"/>
      <c r="G100" s="40"/>
      <c r="H100" s="40"/>
      <c r="I100" s="40"/>
      <c r="J100" s="110">
        <f>J138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170</v>
      </c>
    </row>
    <row r="101" spans="1:31" s="9" customFormat="1" ht="24.95" customHeight="1">
      <c r="A101" s="9"/>
      <c r="B101" s="189"/>
      <c r="C101" s="190"/>
      <c r="D101" s="191" t="s">
        <v>171</v>
      </c>
      <c r="E101" s="192"/>
      <c r="F101" s="192"/>
      <c r="G101" s="192"/>
      <c r="H101" s="192"/>
      <c r="I101" s="192"/>
      <c r="J101" s="193">
        <f>J139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175</v>
      </c>
      <c r="E102" s="197"/>
      <c r="F102" s="197"/>
      <c r="G102" s="197"/>
      <c r="H102" s="197"/>
      <c r="I102" s="197"/>
      <c r="J102" s="198">
        <f>J140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176</v>
      </c>
      <c r="E103" s="197"/>
      <c r="F103" s="197"/>
      <c r="G103" s="197"/>
      <c r="H103" s="197"/>
      <c r="I103" s="197"/>
      <c r="J103" s="198">
        <f>J142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177</v>
      </c>
      <c r="E104" s="197"/>
      <c r="F104" s="197"/>
      <c r="G104" s="197"/>
      <c r="H104" s="197"/>
      <c r="I104" s="197"/>
      <c r="J104" s="198">
        <f>J147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9"/>
      <c r="C105" s="190"/>
      <c r="D105" s="191" t="s">
        <v>179</v>
      </c>
      <c r="E105" s="192"/>
      <c r="F105" s="192"/>
      <c r="G105" s="192"/>
      <c r="H105" s="192"/>
      <c r="I105" s="192"/>
      <c r="J105" s="193">
        <f>J152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5"/>
      <c r="C106" s="133"/>
      <c r="D106" s="196" t="s">
        <v>185</v>
      </c>
      <c r="E106" s="197"/>
      <c r="F106" s="197"/>
      <c r="G106" s="197"/>
      <c r="H106" s="197"/>
      <c r="I106" s="197"/>
      <c r="J106" s="198">
        <f>J153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1505</v>
      </c>
      <c r="E107" s="197"/>
      <c r="F107" s="197"/>
      <c r="G107" s="197"/>
      <c r="H107" s="197"/>
      <c r="I107" s="197"/>
      <c r="J107" s="198">
        <f>J157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187</v>
      </c>
      <c r="E108" s="197"/>
      <c r="F108" s="197"/>
      <c r="G108" s="197"/>
      <c r="H108" s="197"/>
      <c r="I108" s="197"/>
      <c r="J108" s="198">
        <f>J161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1506</v>
      </c>
      <c r="E109" s="197"/>
      <c r="F109" s="197"/>
      <c r="G109" s="197"/>
      <c r="H109" s="197"/>
      <c r="I109" s="197"/>
      <c r="J109" s="198">
        <f>J177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190</v>
      </c>
      <c r="E110" s="197"/>
      <c r="F110" s="197"/>
      <c r="G110" s="197"/>
      <c r="H110" s="197"/>
      <c r="I110" s="197"/>
      <c r="J110" s="198">
        <f>J191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3"/>
      <c r="D111" s="196" t="s">
        <v>191</v>
      </c>
      <c r="E111" s="197"/>
      <c r="F111" s="197"/>
      <c r="G111" s="197"/>
      <c r="H111" s="197"/>
      <c r="I111" s="197"/>
      <c r="J111" s="198">
        <f>J198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3"/>
      <c r="D112" s="196" t="s">
        <v>192</v>
      </c>
      <c r="E112" s="197"/>
      <c r="F112" s="197"/>
      <c r="G112" s="197"/>
      <c r="H112" s="197"/>
      <c r="I112" s="197"/>
      <c r="J112" s="198">
        <f>J206</f>
        <v>0</v>
      </c>
      <c r="K112" s="133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89"/>
      <c r="C113" s="190"/>
      <c r="D113" s="191" t="s">
        <v>1507</v>
      </c>
      <c r="E113" s="192"/>
      <c r="F113" s="192"/>
      <c r="G113" s="192"/>
      <c r="H113" s="192"/>
      <c r="I113" s="192"/>
      <c r="J113" s="193">
        <f>J215</f>
        <v>0</v>
      </c>
      <c r="K113" s="190"/>
      <c r="L113" s="194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95"/>
      <c r="C114" s="133"/>
      <c r="D114" s="196" t="s">
        <v>1508</v>
      </c>
      <c r="E114" s="197"/>
      <c r="F114" s="197"/>
      <c r="G114" s="197"/>
      <c r="H114" s="197"/>
      <c r="I114" s="197"/>
      <c r="J114" s="198">
        <f>J216</f>
        <v>0</v>
      </c>
      <c r="K114" s="133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196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25" customHeight="1">
      <c r="A124" s="38"/>
      <c r="B124" s="39"/>
      <c r="C124" s="40"/>
      <c r="D124" s="40"/>
      <c r="E124" s="184" t="str">
        <f>E7</f>
        <v>Rekonstrukce silno a slaboproudé instalace, WC pro imobilní - ZŠ Ivanovice na Hané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2:12" s="1" customFormat="1" ht="12" customHeight="1">
      <c r="B125" s="21"/>
      <c r="C125" s="32" t="s">
        <v>164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2:12" s="1" customFormat="1" ht="16.5" customHeight="1">
      <c r="B126" s="21"/>
      <c r="C126" s="22"/>
      <c r="D126" s="22"/>
      <c r="E126" s="184" t="s">
        <v>1500</v>
      </c>
      <c r="F126" s="22"/>
      <c r="G126" s="22"/>
      <c r="H126" s="22"/>
      <c r="I126" s="22"/>
      <c r="J126" s="22"/>
      <c r="K126" s="22"/>
      <c r="L126" s="20"/>
    </row>
    <row r="127" spans="2:12" s="1" customFormat="1" ht="12" customHeight="1">
      <c r="B127" s="21"/>
      <c r="C127" s="32" t="s">
        <v>1501</v>
      </c>
      <c r="D127" s="22"/>
      <c r="E127" s="22"/>
      <c r="F127" s="22"/>
      <c r="G127" s="22"/>
      <c r="H127" s="22"/>
      <c r="I127" s="22"/>
      <c r="J127" s="22"/>
      <c r="K127" s="22"/>
      <c r="L127" s="20"/>
    </row>
    <row r="128" spans="1:31" s="2" customFormat="1" ht="16.5" customHeight="1">
      <c r="A128" s="38"/>
      <c r="B128" s="39"/>
      <c r="C128" s="40"/>
      <c r="D128" s="40"/>
      <c r="E128" s="297" t="s">
        <v>1806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1503</v>
      </c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40"/>
      <c r="D130" s="40"/>
      <c r="E130" s="76" t="str">
        <f>E13</f>
        <v>2300103-031 - Stavební část - učebna jazyků m.č.0.39</v>
      </c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20</v>
      </c>
      <c r="D132" s="40"/>
      <c r="E132" s="40"/>
      <c r="F132" s="27" t="str">
        <f>F16</f>
        <v xml:space="preserve">Ivanovice na Hané, ul. Tyršova  218/4</v>
      </c>
      <c r="G132" s="40"/>
      <c r="H132" s="40"/>
      <c r="I132" s="32" t="s">
        <v>22</v>
      </c>
      <c r="J132" s="79" t="str">
        <f>IF(J16="","",J16)</f>
        <v>6. 12. 2023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24</v>
      </c>
      <c r="D134" s="40"/>
      <c r="E134" s="40"/>
      <c r="F134" s="27" t="str">
        <f>E19</f>
        <v xml:space="preserve"> </v>
      </c>
      <c r="G134" s="40"/>
      <c r="H134" s="40"/>
      <c r="I134" s="32" t="s">
        <v>30</v>
      </c>
      <c r="J134" s="36" t="str">
        <f>E25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28</v>
      </c>
      <c r="D135" s="40"/>
      <c r="E135" s="40"/>
      <c r="F135" s="27" t="str">
        <f>IF(E22="","",E22)</f>
        <v>Vyplň údaj</v>
      </c>
      <c r="G135" s="40"/>
      <c r="H135" s="40"/>
      <c r="I135" s="32" t="s">
        <v>32</v>
      </c>
      <c r="J135" s="36" t="str">
        <f>E28</f>
        <v xml:space="preserve"> 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0.3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11" customFormat="1" ht="29.25" customHeight="1">
      <c r="A137" s="200"/>
      <c r="B137" s="201"/>
      <c r="C137" s="202" t="s">
        <v>197</v>
      </c>
      <c r="D137" s="203" t="s">
        <v>59</v>
      </c>
      <c r="E137" s="203" t="s">
        <v>55</v>
      </c>
      <c r="F137" s="203" t="s">
        <v>56</v>
      </c>
      <c r="G137" s="203" t="s">
        <v>198</v>
      </c>
      <c r="H137" s="203" t="s">
        <v>199</v>
      </c>
      <c r="I137" s="203" t="s">
        <v>200</v>
      </c>
      <c r="J137" s="204" t="s">
        <v>168</v>
      </c>
      <c r="K137" s="205" t="s">
        <v>201</v>
      </c>
      <c r="L137" s="206"/>
      <c r="M137" s="100" t="s">
        <v>1</v>
      </c>
      <c r="N137" s="101" t="s">
        <v>38</v>
      </c>
      <c r="O137" s="101" t="s">
        <v>202</v>
      </c>
      <c r="P137" s="101" t="s">
        <v>203</v>
      </c>
      <c r="Q137" s="101" t="s">
        <v>204</v>
      </c>
      <c r="R137" s="101" t="s">
        <v>205</v>
      </c>
      <c r="S137" s="101" t="s">
        <v>206</v>
      </c>
      <c r="T137" s="102" t="s">
        <v>207</v>
      </c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</row>
    <row r="138" spans="1:63" s="2" customFormat="1" ht="22.8" customHeight="1">
      <c r="A138" s="38"/>
      <c r="B138" s="39"/>
      <c r="C138" s="107" t="s">
        <v>208</v>
      </c>
      <c r="D138" s="40"/>
      <c r="E138" s="40"/>
      <c r="F138" s="40"/>
      <c r="G138" s="40"/>
      <c r="H138" s="40"/>
      <c r="I138" s="40"/>
      <c r="J138" s="207">
        <f>BK138</f>
        <v>0</v>
      </c>
      <c r="K138" s="40"/>
      <c r="L138" s="44"/>
      <c r="M138" s="103"/>
      <c r="N138" s="208"/>
      <c r="O138" s="104"/>
      <c r="P138" s="209">
        <f>P139+P152+P215</f>
        <v>0</v>
      </c>
      <c r="Q138" s="104"/>
      <c r="R138" s="209">
        <f>R139+R152+R215</f>
        <v>1.2420490499999999</v>
      </c>
      <c r="S138" s="104"/>
      <c r="T138" s="210">
        <f>T139+T152+T215</f>
        <v>0.40126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73</v>
      </c>
      <c r="AU138" s="17" t="s">
        <v>170</v>
      </c>
      <c r="BK138" s="211">
        <f>BK139+BK152+BK215</f>
        <v>0</v>
      </c>
    </row>
    <row r="139" spans="1:63" s="12" customFormat="1" ht="25.9" customHeight="1">
      <c r="A139" s="12"/>
      <c r="B139" s="212"/>
      <c r="C139" s="213"/>
      <c r="D139" s="214" t="s">
        <v>73</v>
      </c>
      <c r="E139" s="215" t="s">
        <v>209</v>
      </c>
      <c r="F139" s="215" t="s">
        <v>210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P140+P142+P147</f>
        <v>0</v>
      </c>
      <c r="Q139" s="220"/>
      <c r="R139" s="221">
        <f>R140+R142+R147</f>
        <v>0</v>
      </c>
      <c r="S139" s="220"/>
      <c r="T139" s="222">
        <f>T140+T142+T147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82</v>
      </c>
      <c r="AT139" s="224" t="s">
        <v>73</v>
      </c>
      <c r="AU139" s="224" t="s">
        <v>74</v>
      </c>
      <c r="AY139" s="223" t="s">
        <v>211</v>
      </c>
      <c r="BK139" s="225">
        <f>BK140+BK142+BK147</f>
        <v>0</v>
      </c>
    </row>
    <row r="140" spans="1:63" s="12" customFormat="1" ht="22.8" customHeight="1">
      <c r="A140" s="12"/>
      <c r="B140" s="212"/>
      <c r="C140" s="213"/>
      <c r="D140" s="214" t="s">
        <v>73</v>
      </c>
      <c r="E140" s="226" t="s">
        <v>244</v>
      </c>
      <c r="F140" s="226" t="s">
        <v>336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P141</f>
        <v>0</v>
      </c>
      <c r="Q140" s="220"/>
      <c r="R140" s="221">
        <f>R141</f>
        <v>0</v>
      </c>
      <c r="S140" s="220"/>
      <c r="T140" s="222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82</v>
      </c>
      <c r="AT140" s="224" t="s">
        <v>73</v>
      </c>
      <c r="AU140" s="224" t="s">
        <v>82</v>
      </c>
      <c r="AY140" s="223" t="s">
        <v>211</v>
      </c>
      <c r="BK140" s="225">
        <f>BK141</f>
        <v>0</v>
      </c>
    </row>
    <row r="141" spans="1:65" s="2" customFormat="1" ht="16.5" customHeight="1">
      <c r="A141" s="38"/>
      <c r="B141" s="39"/>
      <c r="C141" s="228" t="s">
        <v>82</v>
      </c>
      <c r="D141" s="228" t="s">
        <v>213</v>
      </c>
      <c r="E141" s="229" t="s">
        <v>1518</v>
      </c>
      <c r="F141" s="230" t="s">
        <v>1519</v>
      </c>
      <c r="G141" s="231" t="s">
        <v>1520</v>
      </c>
      <c r="H141" s="232">
        <v>1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39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1521</v>
      </c>
      <c r="AT141" s="240" t="s">
        <v>213</v>
      </c>
      <c r="AU141" s="240" t="s">
        <v>84</v>
      </c>
      <c r="AY141" s="17" t="s">
        <v>211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82</v>
      </c>
      <c r="BK141" s="241">
        <f>ROUND(I141*H141,2)</f>
        <v>0</v>
      </c>
      <c r="BL141" s="17" t="s">
        <v>1521</v>
      </c>
      <c r="BM141" s="240" t="s">
        <v>1808</v>
      </c>
    </row>
    <row r="142" spans="1:63" s="12" customFormat="1" ht="22.8" customHeight="1">
      <c r="A142" s="12"/>
      <c r="B142" s="212"/>
      <c r="C142" s="213"/>
      <c r="D142" s="214" t="s">
        <v>73</v>
      </c>
      <c r="E142" s="226" t="s">
        <v>264</v>
      </c>
      <c r="F142" s="226" t="s">
        <v>472</v>
      </c>
      <c r="G142" s="213"/>
      <c r="H142" s="213"/>
      <c r="I142" s="216"/>
      <c r="J142" s="227">
        <f>BK142</f>
        <v>0</v>
      </c>
      <c r="K142" s="213"/>
      <c r="L142" s="218"/>
      <c r="M142" s="219"/>
      <c r="N142" s="220"/>
      <c r="O142" s="220"/>
      <c r="P142" s="221">
        <f>SUM(P143:P146)</f>
        <v>0</v>
      </c>
      <c r="Q142" s="220"/>
      <c r="R142" s="221">
        <f>SUM(R143:R146)</f>
        <v>0</v>
      </c>
      <c r="S142" s="220"/>
      <c r="T142" s="222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82</v>
      </c>
      <c r="AT142" s="224" t="s">
        <v>73</v>
      </c>
      <c r="AU142" s="224" t="s">
        <v>82</v>
      </c>
      <c r="AY142" s="223" t="s">
        <v>211</v>
      </c>
      <c r="BK142" s="225">
        <f>SUM(BK143:BK146)</f>
        <v>0</v>
      </c>
    </row>
    <row r="143" spans="1:65" s="2" customFormat="1" ht="16.5" customHeight="1">
      <c r="A143" s="38"/>
      <c r="B143" s="39"/>
      <c r="C143" s="228" t="s">
        <v>84</v>
      </c>
      <c r="D143" s="228" t="s">
        <v>213</v>
      </c>
      <c r="E143" s="229" t="s">
        <v>1523</v>
      </c>
      <c r="F143" s="230" t="s">
        <v>1524</v>
      </c>
      <c r="G143" s="231" t="s">
        <v>1520</v>
      </c>
      <c r="H143" s="232">
        <v>1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39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217</v>
      </c>
      <c r="AT143" s="240" t="s">
        <v>213</v>
      </c>
      <c r="AU143" s="240" t="s">
        <v>84</v>
      </c>
      <c r="AY143" s="17" t="s">
        <v>211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82</v>
      </c>
      <c r="BK143" s="241">
        <f>ROUND(I143*H143,2)</f>
        <v>0</v>
      </c>
      <c r="BL143" s="17" t="s">
        <v>217</v>
      </c>
      <c r="BM143" s="240" t="s">
        <v>1809</v>
      </c>
    </row>
    <row r="144" spans="1:65" s="2" customFormat="1" ht="16.5" customHeight="1">
      <c r="A144" s="38"/>
      <c r="B144" s="39"/>
      <c r="C144" s="228" t="s">
        <v>94</v>
      </c>
      <c r="D144" s="228" t="s">
        <v>213</v>
      </c>
      <c r="E144" s="229" t="s">
        <v>1526</v>
      </c>
      <c r="F144" s="230" t="s">
        <v>1527</v>
      </c>
      <c r="G144" s="231" t="s">
        <v>1520</v>
      </c>
      <c r="H144" s="232">
        <v>1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39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1521</v>
      </c>
      <c r="AT144" s="240" t="s">
        <v>213</v>
      </c>
      <c r="AU144" s="240" t="s">
        <v>84</v>
      </c>
      <c r="AY144" s="17" t="s">
        <v>211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82</v>
      </c>
      <c r="BK144" s="241">
        <f>ROUND(I144*H144,2)</f>
        <v>0</v>
      </c>
      <c r="BL144" s="17" t="s">
        <v>1521</v>
      </c>
      <c r="BM144" s="240" t="s">
        <v>1810</v>
      </c>
    </row>
    <row r="145" spans="1:65" s="2" customFormat="1" ht="16.5" customHeight="1">
      <c r="A145" s="38"/>
      <c r="B145" s="39"/>
      <c r="C145" s="228" t="s">
        <v>217</v>
      </c>
      <c r="D145" s="228" t="s">
        <v>213</v>
      </c>
      <c r="E145" s="229" t="s">
        <v>1529</v>
      </c>
      <c r="F145" s="230" t="s">
        <v>1530</v>
      </c>
      <c r="G145" s="231" t="s">
        <v>895</v>
      </c>
      <c r="H145" s="232">
        <v>1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39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1521</v>
      </c>
      <c r="AT145" s="240" t="s">
        <v>213</v>
      </c>
      <c r="AU145" s="240" t="s">
        <v>84</v>
      </c>
      <c r="AY145" s="17" t="s">
        <v>211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82</v>
      </c>
      <c r="BK145" s="241">
        <f>ROUND(I145*H145,2)</f>
        <v>0</v>
      </c>
      <c r="BL145" s="17" t="s">
        <v>1521</v>
      </c>
      <c r="BM145" s="240" t="s">
        <v>1811</v>
      </c>
    </row>
    <row r="146" spans="1:65" s="2" customFormat="1" ht="16.5" customHeight="1">
      <c r="A146" s="38"/>
      <c r="B146" s="39"/>
      <c r="C146" s="228" t="s">
        <v>239</v>
      </c>
      <c r="D146" s="228" t="s">
        <v>213</v>
      </c>
      <c r="E146" s="229" t="s">
        <v>1532</v>
      </c>
      <c r="F146" s="230" t="s">
        <v>1533</v>
      </c>
      <c r="G146" s="231" t="s">
        <v>1520</v>
      </c>
      <c r="H146" s="232">
        <v>1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39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1521</v>
      </c>
      <c r="AT146" s="240" t="s">
        <v>213</v>
      </c>
      <c r="AU146" s="240" t="s">
        <v>84</v>
      </c>
      <c r="AY146" s="17" t="s">
        <v>211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82</v>
      </c>
      <c r="BK146" s="241">
        <f>ROUND(I146*H146,2)</f>
        <v>0</v>
      </c>
      <c r="BL146" s="17" t="s">
        <v>1521</v>
      </c>
      <c r="BM146" s="240" t="s">
        <v>1812</v>
      </c>
    </row>
    <row r="147" spans="1:63" s="12" customFormat="1" ht="22.8" customHeight="1">
      <c r="A147" s="12"/>
      <c r="B147" s="212"/>
      <c r="C147" s="213"/>
      <c r="D147" s="214" t="s">
        <v>73</v>
      </c>
      <c r="E147" s="226" t="s">
        <v>610</v>
      </c>
      <c r="F147" s="226" t="s">
        <v>611</v>
      </c>
      <c r="G147" s="213"/>
      <c r="H147" s="213"/>
      <c r="I147" s="216"/>
      <c r="J147" s="227">
        <f>BK147</f>
        <v>0</v>
      </c>
      <c r="K147" s="213"/>
      <c r="L147" s="218"/>
      <c r="M147" s="219"/>
      <c r="N147" s="220"/>
      <c r="O147" s="220"/>
      <c r="P147" s="221">
        <f>SUM(P148:P151)</f>
        <v>0</v>
      </c>
      <c r="Q147" s="220"/>
      <c r="R147" s="221">
        <f>SUM(R148:R151)</f>
        <v>0</v>
      </c>
      <c r="S147" s="220"/>
      <c r="T147" s="222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82</v>
      </c>
      <c r="AT147" s="224" t="s">
        <v>73</v>
      </c>
      <c r="AU147" s="224" t="s">
        <v>82</v>
      </c>
      <c r="AY147" s="223" t="s">
        <v>211</v>
      </c>
      <c r="BK147" s="225">
        <f>SUM(BK148:BK151)</f>
        <v>0</v>
      </c>
    </row>
    <row r="148" spans="1:65" s="2" customFormat="1" ht="24.15" customHeight="1">
      <c r="A148" s="38"/>
      <c r="B148" s="39"/>
      <c r="C148" s="228" t="s">
        <v>244</v>
      </c>
      <c r="D148" s="228" t="s">
        <v>213</v>
      </c>
      <c r="E148" s="229" t="s">
        <v>1535</v>
      </c>
      <c r="F148" s="230" t="s">
        <v>1536</v>
      </c>
      <c r="G148" s="231" t="s">
        <v>247</v>
      </c>
      <c r="H148" s="232">
        <v>0.4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39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217</v>
      </c>
      <c r="AT148" s="240" t="s">
        <v>213</v>
      </c>
      <c r="AU148" s="240" t="s">
        <v>84</v>
      </c>
      <c r="AY148" s="17" t="s">
        <v>211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82</v>
      </c>
      <c r="BK148" s="241">
        <f>ROUND(I148*H148,2)</f>
        <v>0</v>
      </c>
      <c r="BL148" s="17" t="s">
        <v>217</v>
      </c>
      <c r="BM148" s="240" t="s">
        <v>1813</v>
      </c>
    </row>
    <row r="149" spans="1:65" s="2" customFormat="1" ht="24.15" customHeight="1">
      <c r="A149" s="38"/>
      <c r="B149" s="39"/>
      <c r="C149" s="228" t="s">
        <v>251</v>
      </c>
      <c r="D149" s="228" t="s">
        <v>213</v>
      </c>
      <c r="E149" s="229" t="s">
        <v>617</v>
      </c>
      <c r="F149" s="230" t="s">
        <v>618</v>
      </c>
      <c r="G149" s="231" t="s">
        <v>247</v>
      </c>
      <c r="H149" s="232">
        <v>0.4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39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217</v>
      </c>
      <c r="AT149" s="240" t="s">
        <v>213</v>
      </c>
      <c r="AU149" s="240" t="s">
        <v>84</v>
      </c>
      <c r="AY149" s="17" t="s">
        <v>211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82</v>
      </c>
      <c r="BK149" s="241">
        <f>ROUND(I149*H149,2)</f>
        <v>0</v>
      </c>
      <c r="BL149" s="17" t="s">
        <v>217</v>
      </c>
      <c r="BM149" s="240" t="s">
        <v>1814</v>
      </c>
    </row>
    <row r="150" spans="1:65" s="2" customFormat="1" ht="16.5" customHeight="1">
      <c r="A150" s="38"/>
      <c r="B150" s="39"/>
      <c r="C150" s="228" t="s">
        <v>257</v>
      </c>
      <c r="D150" s="228" t="s">
        <v>213</v>
      </c>
      <c r="E150" s="229" t="s">
        <v>1539</v>
      </c>
      <c r="F150" s="230" t="s">
        <v>1540</v>
      </c>
      <c r="G150" s="231" t="s">
        <v>247</v>
      </c>
      <c r="H150" s="232">
        <v>0.4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39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217</v>
      </c>
      <c r="AT150" s="240" t="s">
        <v>213</v>
      </c>
      <c r="AU150" s="240" t="s">
        <v>84</v>
      </c>
      <c r="AY150" s="17" t="s">
        <v>211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82</v>
      </c>
      <c r="BK150" s="241">
        <f>ROUND(I150*H150,2)</f>
        <v>0</v>
      </c>
      <c r="BL150" s="17" t="s">
        <v>217</v>
      </c>
      <c r="BM150" s="240" t="s">
        <v>1815</v>
      </c>
    </row>
    <row r="151" spans="1:65" s="2" customFormat="1" ht="24.15" customHeight="1">
      <c r="A151" s="38"/>
      <c r="B151" s="39"/>
      <c r="C151" s="280" t="s">
        <v>264</v>
      </c>
      <c r="D151" s="280" t="s">
        <v>258</v>
      </c>
      <c r="E151" s="281" t="s">
        <v>1542</v>
      </c>
      <c r="F151" s="282" t="s">
        <v>1543</v>
      </c>
      <c r="G151" s="283" t="s">
        <v>274</v>
      </c>
      <c r="H151" s="284">
        <v>1</v>
      </c>
      <c r="I151" s="285"/>
      <c r="J151" s="286">
        <f>ROUND(I151*H151,2)</f>
        <v>0</v>
      </c>
      <c r="K151" s="287"/>
      <c r="L151" s="288"/>
      <c r="M151" s="289" t="s">
        <v>1</v>
      </c>
      <c r="N151" s="290" t="s">
        <v>39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257</v>
      </c>
      <c r="AT151" s="240" t="s">
        <v>258</v>
      </c>
      <c r="AU151" s="240" t="s">
        <v>84</v>
      </c>
      <c r="AY151" s="17" t="s">
        <v>211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82</v>
      </c>
      <c r="BK151" s="241">
        <f>ROUND(I151*H151,2)</f>
        <v>0</v>
      </c>
      <c r="BL151" s="17" t="s">
        <v>217</v>
      </c>
      <c r="BM151" s="240" t="s">
        <v>1816</v>
      </c>
    </row>
    <row r="152" spans="1:63" s="12" customFormat="1" ht="25.9" customHeight="1">
      <c r="A152" s="12"/>
      <c r="B152" s="212"/>
      <c r="C152" s="213"/>
      <c r="D152" s="214" t="s">
        <v>73</v>
      </c>
      <c r="E152" s="215" t="s">
        <v>670</v>
      </c>
      <c r="F152" s="215" t="s">
        <v>671</v>
      </c>
      <c r="G152" s="213"/>
      <c r="H152" s="213"/>
      <c r="I152" s="216"/>
      <c r="J152" s="217">
        <f>BK152</f>
        <v>0</v>
      </c>
      <c r="K152" s="213"/>
      <c r="L152" s="218"/>
      <c r="M152" s="219"/>
      <c r="N152" s="220"/>
      <c r="O152" s="220"/>
      <c r="P152" s="221">
        <f>P153+P157+P161+P177+P191+P198+P206</f>
        <v>0</v>
      </c>
      <c r="Q152" s="220"/>
      <c r="R152" s="221">
        <f>R153+R157+R161+R177+R191+R198+R206</f>
        <v>1.2420490499999999</v>
      </c>
      <c r="S152" s="220"/>
      <c r="T152" s="222">
        <f>T153+T157+T161+T177+T191+T198+T206</f>
        <v>0.40126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3" t="s">
        <v>84</v>
      </c>
      <c r="AT152" s="224" t="s">
        <v>73</v>
      </c>
      <c r="AU152" s="224" t="s">
        <v>74</v>
      </c>
      <c r="AY152" s="223" t="s">
        <v>211</v>
      </c>
      <c r="BK152" s="225">
        <f>BK153+BK157+BK161+BK177+BK191+BK198+BK206</f>
        <v>0</v>
      </c>
    </row>
    <row r="153" spans="1:63" s="12" customFormat="1" ht="22.8" customHeight="1">
      <c r="A153" s="12"/>
      <c r="B153" s="212"/>
      <c r="C153" s="213"/>
      <c r="D153" s="214" t="s">
        <v>73</v>
      </c>
      <c r="E153" s="226" t="s">
        <v>890</v>
      </c>
      <c r="F153" s="226" t="s">
        <v>891</v>
      </c>
      <c r="G153" s="213"/>
      <c r="H153" s="213"/>
      <c r="I153" s="216"/>
      <c r="J153" s="227">
        <f>BK153</f>
        <v>0</v>
      </c>
      <c r="K153" s="213"/>
      <c r="L153" s="218"/>
      <c r="M153" s="219"/>
      <c r="N153" s="220"/>
      <c r="O153" s="220"/>
      <c r="P153" s="221">
        <f>SUM(P154:P156)</f>
        <v>0</v>
      </c>
      <c r="Q153" s="220"/>
      <c r="R153" s="221">
        <f>SUM(R154:R156)</f>
        <v>0</v>
      </c>
      <c r="S153" s="220"/>
      <c r="T153" s="222">
        <f>SUM(T154:T156)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3" t="s">
        <v>84</v>
      </c>
      <c r="AT153" s="224" t="s">
        <v>73</v>
      </c>
      <c r="AU153" s="224" t="s">
        <v>82</v>
      </c>
      <c r="AY153" s="223" t="s">
        <v>211</v>
      </c>
      <c r="BK153" s="225">
        <f>SUM(BK154:BK156)</f>
        <v>0</v>
      </c>
    </row>
    <row r="154" spans="1:65" s="2" customFormat="1" ht="24.15" customHeight="1">
      <c r="A154" s="38"/>
      <c r="B154" s="39"/>
      <c r="C154" s="228" t="s">
        <v>271</v>
      </c>
      <c r="D154" s="228" t="s">
        <v>213</v>
      </c>
      <c r="E154" s="229" t="s">
        <v>1817</v>
      </c>
      <c r="F154" s="230" t="s">
        <v>1818</v>
      </c>
      <c r="G154" s="231" t="s">
        <v>895</v>
      </c>
      <c r="H154" s="232">
        <v>1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39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1521</v>
      </c>
      <c r="AT154" s="240" t="s">
        <v>213</v>
      </c>
      <c r="AU154" s="240" t="s">
        <v>84</v>
      </c>
      <c r="AY154" s="17" t="s">
        <v>211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82</v>
      </c>
      <c r="BK154" s="241">
        <f>ROUND(I154*H154,2)</f>
        <v>0</v>
      </c>
      <c r="BL154" s="17" t="s">
        <v>1521</v>
      </c>
      <c r="BM154" s="240" t="s">
        <v>1819</v>
      </c>
    </row>
    <row r="155" spans="1:65" s="2" customFormat="1" ht="24.15" customHeight="1">
      <c r="A155" s="38"/>
      <c r="B155" s="39"/>
      <c r="C155" s="228" t="s">
        <v>277</v>
      </c>
      <c r="D155" s="228" t="s">
        <v>213</v>
      </c>
      <c r="E155" s="229" t="s">
        <v>1820</v>
      </c>
      <c r="F155" s="230" t="s">
        <v>1821</v>
      </c>
      <c r="G155" s="231" t="s">
        <v>1520</v>
      </c>
      <c r="H155" s="232">
        <v>1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39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1521</v>
      </c>
      <c r="AT155" s="240" t="s">
        <v>213</v>
      </c>
      <c r="AU155" s="240" t="s">
        <v>84</v>
      </c>
      <c r="AY155" s="17" t="s">
        <v>211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82</v>
      </c>
      <c r="BK155" s="241">
        <f>ROUND(I155*H155,2)</f>
        <v>0</v>
      </c>
      <c r="BL155" s="17" t="s">
        <v>1521</v>
      </c>
      <c r="BM155" s="240" t="s">
        <v>1822</v>
      </c>
    </row>
    <row r="156" spans="1:65" s="2" customFormat="1" ht="16.5" customHeight="1">
      <c r="A156" s="38"/>
      <c r="B156" s="39"/>
      <c r="C156" s="228" t="s">
        <v>8</v>
      </c>
      <c r="D156" s="228" t="s">
        <v>213</v>
      </c>
      <c r="E156" s="229" t="s">
        <v>1550</v>
      </c>
      <c r="F156" s="230" t="s">
        <v>1551</v>
      </c>
      <c r="G156" s="231" t="s">
        <v>1520</v>
      </c>
      <c r="H156" s="232">
        <v>1</v>
      </c>
      <c r="I156" s="233"/>
      <c r="J156" s="234">
        <f>ROUND(I156*H156,2)</f>
        <v>0</v>
      </c>
      <c r="K156" s="235"/>
      <c r="L156" s="44"/>
      <c r="M156" s="236" t="s">
        <v>1</v>
      </c>
      <c r="N156" s="237" t="s">
        <v>39</v>
      </c>
      <c r="O156" s="91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1521</v>
      </c>
      <c r="AT156" s="240" t="s">
        <v>213</v>
      </c>
      <c r="AU156" s="240" t="s">
        <v>84</v>
      </c>
      <c r="AY156" s="17" t="s">
        <v>211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82</v>
      </c>
      <c r="BK156" s="241">
        <f>ROUND(I156*H156,2)</f>
        <v>0</v>
      </c>
      <c r="BL156" s="17" t="s">
        <v>1521</v>
      </c>
      <c r="BM156" s="240" t="s">
        <v>1823</v>
      </c>
    </row>
    <row r="157" spans="1:63" s="12" customFormat="1" ht="22.8" customHeight="1">
      <c r="A157" s="12"/>
      <c r="B157" s="212"/>
      <c r="C157" s="213"/>
      <c r="D157" s="214" t="s">
        <v>73</v>
      </c>
      <c r="E157" s="226" t="s">
        <v>1553</v>
      </c>
      <c r="F157" s="226" t="s">
        <v>1554</v>
      </c>
      <c r="G157" s="213"/>
      <c r="H157" s="213"/>
      <c r="I157" s="216"/>
      <c r="J157" s="227">
        <f>BK157</f>
        <v>0</v>
      </c>
      <c r="K157" s="213"/>
      <c r="L157" s="218"/>
      <c r="M157" s="219"/>
      <c r="N157" s="220"/>
      <c r="O157" s="220"/>
      <c r="P157" s="221">
        <f>SUM(P158:P160)</f>
        <v>0</v>
      </c>
      <c r="Q157" s="220"/>
      <c r="R157" s="221">
        <f>SUM(R158:R160)</f>
        <v>0</v>
      </c>
      <c r="S157" s="220"/>
      <c r="T157" s="222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3" t="s">
        <v>84</v>
      </c>
      <c r="AT157" s="224" t="s">
        <v>73</v>
      </c>
      <c r="AU157" s="224" t="s">
        <v>82</v>
      </c>
      <c r="AY157" s="223" t="s">
        <v>211</v>
      </c>
      <c r="BK157" s="225">
        <f>SUM(BK158:BK160)</f>
        <v>0</v>
      </c>
    </row>
    <row r="158" spans="1:65" s="2" customFormat="1" ht="16.5" customHeight="1">
      <c r="A158" s="38"/>
      <c r="B158" s="39"/>
      <c r="C158" s="228" t="s">
        <v>289</v>
      </c>
      <c r="D158" s="228" t="s">
        <v>213</v>
      </c>
      <c r="E158" s="229" t="s">
        <v>1555</v>
      </c>
      <c r="F158" s="230" t="s">
        <v>1556</v>
      </c>
      <c r="G158" s="231" t="s">
        <v>292</v>
      </c>
      <c r="H158" s="232">
        <v>2</v>
      </c>
      <c r="I158" s="233"/>
      <c r="J158" s="234">
        <f>ROUND(I158*H158,2)</f>
        <v>0</v>
      </c>
      <c r="K158" s="235"/>
      <c r="L158" s="44"/>
      <c r="M158" s="236" t="s">
        <v>1</v>
      </c>
      <c r="N158" s="237" t="s">
        <v>39</v>
      </c>
      <c r="O158" s="91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310</v>
      </c>
      <c r="AT158" s="240" t="s">
        <v>213</v>
      </c>
      <c r="AU158" s="240" t="s">
        <v>84</v>
      </c>
      <c r="AY158" s="17" t="s">
        <v>211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82</v>
      </c>
      <c r="BK158" s="241">
        <f>ROUND(I158*H158,2)</f>
        <v>0</v>
      </c>
      <c r="BL158" s="17" t="s">
        <v>310</v>
      </c>
      <c r="BM158" s="240" t="s">
        <v>1824</v>
      </c>
    </row>
    <row r="159" spans="1:65" s="2" customFormat="1" ht="16.5" customHeight="1">
      <c r="A159" s="38"/>
      <c r="B159" s="39"/>
      <c r="C159" s="228" t="s">
        <v>298</v>
      </c>
      <c r="D159" s="228" t="s">
        <v>213</v>
      </c>
      <c r="E159" s="229" t="s">
        <v>1558</v>
      </c>
      <c r="F159" s="230" t="s">
        <v>1559</v>
      </c>
      <c r="G159" s="231" t="s">
        <v>1106</v>
      </c>
      <c r="H159" s="232">
        <v>1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39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1521</v>
      </c>
      <c r="AT159" s="240" t="s">
        <v>213</v>
      </c>
      <c r="AU159" s="240" t="s">
        <v>84</v>
      </c>
      <c r="AY159" s="17" t="s">
        <v>211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82</v>
      </c>
      <c r="BK159" s="241">
        <f>ROUND(I159*H159,2)</f>
        <v>0</v>
      </c>
      <c r="BL159" s="17" t="s">
        <v>1521</v>
      </c>
      <c r="BM159" s="240" t="s">
        <v>1825</v>
      </c>
    </row>
    <row r="160" spans="1:65" s="2" customFormat="1" ht="16.5" customHeight="1">
      <c r="A160" s="38"/>
      <c r="B160" s="39"/>
      <c r="C160" s="228" t="s">
        <v>303</v>
      </c>
      <c r="D160" s="228" t="s">
        <v>213</v>
      </c>
      <c r="E160" s="229" t="s">
        <v>1561</v>
      </c>
      <c r="F160" s="230" t="s">
        <v>1562</v>
      </c>
      <c r="G160" s="231" t="s">
        <v>1106</v>
      </c>
      <c r="H160" s="232">
        <v>1</v>
      </c>
      <c r="I160" s="233"/>
      <c r="J160" s="234">
        <f>ROUND(I160*H160,2)</f>
        <v>0</v>
      </c>
      <c r="K160" s="235"/>
      <c r="L160" s="44"/>
      <c r="M160" s="236" t="s">
        <v>1</v>
      </c>
      <c r="N160" s="237" t="s">
        <v>39</v>
      </c>
      <c r="O160" s="91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1521</v>
      </c>
      <c r="AT160" s="240" t="s">
        <v>213</v>
      </c>
      <c r="AU160" s="240" t="s">
        <v>84</v>
      </c>
      <c r="AY160" s="17" t="s">
        <v>211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82</v>
      </c>
      <c r="BK160" s="241">
        <f>ROUND(I160*H160,2)</f>
        <v>0</v>
      </c>
      <c r="BL160" s="17" t="s">
        <v>1521</v>
      </c>
      <c r="BM160" s="240" t="s">
        <v>1826</v>
      </c>
    </row>
    <row r="161" spans="1:63" s="12" customFormat="1" ht="22.8" customHeight="1">
      <c r="A161" s="12"/>
      <c r="B161" s="212"/>
      <c r="C161" s="213"/>
      <c r="D161" s="214" t="s">
        <v>73</v>
      </c>
      <c r="E161" s="226" t="s">
        <v>1019</v>
      </c>
      <c r="F161" s="226" t="s">
        <v>1020</v>
      </c>
      <c r="G161" s="213"/>
      <c r="H161" s="213"/>
      <c r="I161" s="216"/>
      <c r="J161" s="227">
        <f>BK161</f>
        <v>0</v>
      </c>
      <c r="K161" s="213"/>
      <c r="L161" s="218"/>
      <c r="M161" s="219"/>
      <c r="N161" s="220"/>
      <c r="O161" s="220"/>
      <c r="P161" s="221">
        <f>SUM(P162:P176)</f>
        <v>0</v>
      </c>
      <c r="Q161" s="220"/>
      <c r="R161" s="221">
        <f>SUM(R162:R176)</f>
        <v>0.45766904999999997</v>
      </c>
      <c r="S161" s="220"/>
      <c r="T161" s="222">
        <f>SUM(T162:T176)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3" t="s">
        <v>84</v>
      </c>
      <c r="AT161" s="224" t="s">
        <v>73</v>
      </c>
      <c r="AU161" s="224" t="s">
        <v>82</v>
      </c>
      <c r="AY161" s="223" t="s">
        <v>211</v>
      </c>
      <c r="BK161" s="225">
        <f>SUM(BK162:BK176)</f>
        <v>0</v>
      </c>
    </row>
    <row r="162" spans="1:65" s="2" customFormat="1" ht="33" customHeight="1">
      <c r="A162" s="38"/>
      <c r="B162" s="39"/>
      <c r="C162" s="228" t="s">
        <v>310</v>
      </c>
      <c r="D162" s="228" t="s">
        <v>213</v>
      </c>
      <c r="E162" s="229" t="s">
        <v>1022</v>
      </c>
      <c r="F162" s="230" t="s">
        <v>1023</v>
      </c>
      <c r="G162" s="231" t="s">
        <v>292</v>
      </c>
      <c r="H162" s="232">
        <v>41</v>
      </c>
      <c r="I162" s="233"/>
      <c r="J162" s="234">
        <f>ROUND(I162*H162,2)</f>
        <v>0</v>
      </c>
      <c r="K162" s="235"/>
      <c r="L162" s="44"/>
      <c r="M162" s="236" t="s">
        <v>1</v>
      </c>
      <c r="N162" s="237" t="s">
        <v>39</v>
      </c>
      <c r="O162" s="91"/>
      <c r="P162" s="238">
        <f>O162*H162</f>
        <v>0</v>
      </c>
      <c r="Q162" s="238">
        <v>0.00125</v>
      </c>
      <c r="R162" s="238">
        <f>Q162*H162</f>
        <v>0.051250000000000004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310</v>
      </c>
      <c r="AT162" s="240" t="s">
        <v>213</v>
      </c>
      <c r="AU162" s="240" t="s">
        <v>84</v>
      </c>
      <c r="AY162" s="17" t="s">
        <v>211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82</v>
      </c>
      <c r="BK162" s="241">
        <f>ROUND(I162*H162,2)</f>
        <v>0</v>
      </c>
      <c r="BL162" s="17" t="s">
        <v>310</v>
      </c>
      <c r="BM162" s="240" t="s">
        <v>1827</v>
      </c>
    </row>
    <row r="163" spans="1:65" s="2" customFormat="1" ht="16.5" customHeight="1">
      <c r="A163" s="38"/>
      <c r="B163" s="39"/>
      <c r="C163" s="280" t="s">
        <v>323</v>
      </c>
      <c r="D163" s="280" t="s">
        <v>258</v>
      </c>
      <c r="E163" s="281" t="s">
        <v>1565</v>
      </c>
      <c r="F163" s="282" t="s">
        <v>1566</v>
      </c>
      <c r="G163" s="283" t="s">
        <v>292</v>
      </c>
      <c r="H163" s="284">
        <v>54.976</v>
      </c>
      <c r="I163" s="285"/>
      <c r="J163" s="286">
        <f>ROUND(I163*H163,2)</f>
        <v>0</v>
      </c>
      <c r="K163" s="287"/>
      <c r="L163" s="288"/>
      <c r="M163" s="289" t="s">
        <v>1</v>
      </c>
      <c r="N163" s="290" t="s">
        <v>39</v>
      </c>
      <c r="O163" s="91"/>
      <c r="P163" s="238">
        <f>O163*H163</f>
        <v>0</v>
      </c>
      <c r="Q163" s="238">
        <v>0.006</v>
      </c>
      <c r="R163" s="238">
        <f>Q163*H163</f>
        <v>0.329856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468</v>
      </c>
      <c r="AT163" s="240" t="s">
        <v>258</v>
      </c>
      <c r="AU163" s="240" t="s">
        <v>84</v>
      </c>
      <c r="AY163" s="17" t="s">
        <v>211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82</v>
      </c>
      <c r="BK163" s="241">
        <f>ROUND(I163*H163,2)</f>
        <v>0</v>
      </c>
      <c r="BL163" s="17" t="s">
        <v>310</v>
      </c>
      <c r="BM163" s="240" t="s">
        <v>1828</v>
      </c>
    </row>
    <row r="164" spans="1:51" s="14" customFormat="1" ht="12">
      <c r="A164" s="14"/>
      <c r="B164" s="258"/>
      <c r="C164" s="259"/>
      <c r="D164" s="249" t="s">
        <v>221</v>
      </c>
      <c r="E164" s="260" t="s">
        <v>1</v>
      </c>
      <c r="F164" s="261" t="s">
        <v>1829</v>
      </c>
      <c r="G164" s="259"/>
      <c r="H164" s="262">
        <v>54.976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8" t="s">
        <v>221</v>
      </c>
      <c r="AU164" s="268" t="s">
        <v>84</v>
      </c>
      <c r="AV164" s="14" t="s">
        <v>84</v>
      </c>
      <c r="AW164" s="14" t="s">
        <v>31</v>
      </c>
      <c r="AX164" s="14" t="s">
        <v>82</v>
      </c>
      <c r="AY164" s="268" t="s">
        <v>211</v>
      </c>
    </row>
    <row r="165" spans="1:65" s="2" customFormat="1" ht="16.5" customHeight="1">
      <c r="A165" s="38"/>
      <c r="B165" s="39"/>
      <c r="C165" s="280" t="s">
        <v>337</v>
      </c>
      <c r="D165" s="280" t="s">
        <v>258</v>
      </c>
      <c r="E165" s="281" t="s">
        <v>1569</v>
      </c>
      <c r="F165" s="282" t="s">
        <v>1570</v>
      </c>
      <c r="G165" s="283" t="s">
        <v>313</v>
      </c>
      <c r="H165" s="284">
        <v>41.537</v>
      </c>
      <c r="I165" s="285"/>
      <c r="J165" s="286">
        <f>ROUND(I165*H165,2)</f>
        <v>0</v>
      </c>
      <c r="K165" s="287"/>
      <c r="L165" s="288"/>
      <c r="M165" s="289" t="s">
        <v>1</v>
      </c>
      <c r="N165" s="290" t="s">
        <v>39</v>
      </c>
      <c r="O165" s="91"/>
      <c r="P165" s="238">
        <f>O165*H165</f>
        <v>0</v>
      </c>
      <c r="Q165" s="238">
        <v>0.00038</v>
      </c>
      <c r="R165" s="238">
        <f>Q165*H165</f>
        <v>0.01578406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468</v>
      </c>
      <c r="AT165" s="240" t="s">
        <v>258</v>
      </c>
      <c r="AU165" s="240" t="s">
        <v>84</v>
      </c>
      <c r="AY165" s="17" t="s">
        <v>211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82</v>
      </c>
      <c r="BK165" s="241">
        <f>ROUND(I165*H165,2)</f>
        <v>0</v>
      </c>
      <c r="BL165" s="17" t="s">
        <v>310</v>
      </c>
      <c r="BM165" s="240" t="s">
        <v>1830</v>
      </c>
    </row>
    <row r="166" spans="1:51" s="14" customFormat="1" ht="12">
      <c r="A166" s="14"/>
      <c r="B166" s="258"/>
      <c r="C166" s="259"/>
      <c r="D166" s="249" t="s">
        <v>221</v>
      </c>
      <c r="E166" s="260" t="s">
        <v>1</v>
      </c>
      <c r="F166" s="261" t="s">
        <v>1831</v>
      </c>
      <c r="G166" s="259"/>
      <c r="H166" s="262">
        <v>41.537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8" t="s">
        <v>221</v>
      </c>
      <c r="AU166" s="268" t="s">
        <v>84</v>
      </c>
      <c r="AV166" s="14" t="s">
        <v>84</v>
      </c>
      <c r="AW166" s="14" t="s">
        <v>31</v>
      </c>
      <c r="AX166" s="14" t="s">
        <v>82</v>
      </c>
      <c r="AY166" s="268" t="s">
        <v>211</v>
      </c>
    </row>
    <row r="167" spans="1:65" s="2" customFormat="1" ht="16.5" customHeight="1">
      <c r="A167" s="38"/>
      <c r="B167" s="39"/>
      <c r="C167" s="280" t="s">
        <v>361</v>
      </c>
      <c r="D167" s="280" t="s">
        <v>258</v>
      </c>
      <c r="E167" s="281" t="s">
        <v>1573</v>
      </c>
      <c r="F167" s="282" t="s">
        <v>1574</v>
      </c>
      <c r="G167" s="283" t="s">
        <v>313</v>
      </c>
      <c r="H167" s="284">
        <v>85.518</v>
      </c>
      <c r="I167" s="285"/>
      <c r="J167" s="286">
        <f>ROUND(I167*H167,2)</f>
        <v>0</v>
      </c>
      <c r="K167" s="287"/>
      <c r="L167" s="288"/>
      <c r="M167" s="289" t="s">
        <v>1</v>
      </c>
      <c r="N167" s="290" t="s">
        <v>39</v>
      </c>
      <c r="O167" s="91"/>
      <c r="P167" s="238">
        <f>O167*H167</f>
        <v>0</v>
      </c>
      <c r="Q167" s="238">
        <v>0.00035</v>
      </c>
      <c r="R167" s="238">
        <f>Q167*H167</f>
        <v>0.0299313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468</v>
      </c>
      <c r="AT167" s="240" t="s">
        <v>258</v>
      </c>
      <c r="AU167" s="240" t="s">
        <v>84</v>
      </c>
      <c r="AY167" s="17" t="s">
        <v>211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82</v>
      </c>
      <c r="BK167" s="241">
        <f>ROUND(I167*H167,2)</f>
        <v>0</v>
      </c>
      <c r="BL167" s="17" t="s">
        <v>310</v>
      </c>
      <c r="BM167" s="240" t="s">
        <v>1832</v>
      </c>
    </row>
    <row r="168" spans="1:51" s="14" customFormat="1" ht="12">
      <c r="A168" s="14"/>
      <c r="B168" s="258"/>
      <c r="C168" s="259"/>
      <c r="D168" s="249" t="s">
        <v>221</v>
      </c>
      <c r="E168" s="260" t="s">
        <v>1</v>
      </c>
      <c r="F168" s="261" t="s">
        <v>1833</v>
      </c>
      <c r="G168" s="259"/>
      <c r="H168" s="262">
        <v>85.518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8" t="s">
        <v>221</v>
      </c>
      <c r="AU168" s="268" t="s">
        <v>84</v>
      </c>
      <c r="AV168" s="14" t="s">
        <v>84</v>
      </c>
      <c r="AW168" s="14" t="s">
        <v>31</v>
      </c>
      <c r="AX168" s="14" t="s">
        <v>82</v>
      </c>
      <c r="AY168" s="268" t="s">
        <v>211</v>
      </c>
    </row>
    <row r="169" spans="1:65" s="2" customFormat="1" ht="16.5" customHeight="1">
      <c r="A169" s="38"/>
      <c r="B169" s="39"/>
      <c r="C169" s="280" t="s">
        <v>366</v>
      </c>
      <c r="D169" s="280" t="s">
        <v>258</v>
      </c>
      <c r="E169" s="281" t="s">
        <v>1577</v>
      </c>
      <c r="F169" s="282" t="s">
        <v>1578</v>
      </c>
      <c r="G169" s="283" t="s">
        <v>313</v>
      </c>
      <c r="H169" s="284">
        <v>42.759</v>
      </c>
      <c r="I169" s="285"/>
      <c r="J169" s="286">
        <f>ROUND(I169*H169,2)</f>
        <v>0</v>
      </c>
      <c r="K169" s="287"/>
      <c r="L169" s="288"/>
      <c r="M169" s="289" t="s">
        <v>1</v>
      </c>
      <c r="N169" s="290" t="s">
        <v>39</v>
      </c>
      <c r="O169" s="91"/>
      <c r="P169" s="238">
        <f>O169*H169</f>
        <v>0</v>
      </c>
      <c r="Q169" s="238">
        <v>0.00035</v>
      </c>
      <c r="R169" s="238">
        <f>Q169*H169</f>
        <v>0.01496565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468</v>
      </c>
      <c r="AT169" s="240" t="s">
        <v>258</v>
      </c>
      <c r="AU169" s="240" t="s">
        <v>84</v>
      </c>
      <c r="AY169" s="17" t="s">
        <v>211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82</v>
      </c>
      <c r="BK169" s="241">
        <f>ROUND(I169*H169,2)</f>
        <v>0</v>
      </c>
      <c r="BL169" s="17" t="s">
        <v>310</v>
      </c>
      <c r="BM169" s="240" t="s">
        <v>1834</v>
      </c>
    </row>
    <row r="170" spans="1:51" s="14" customFormat="1" ht="12">
      <c r="A170" s="14"/>
      <c r="B170" s="258"/>
      <c r="C170" s="259"/>
      <c r="D170" s="249" t="s">
        <v>221</v>
      </c>
      <c r="E170" s="260" t="s">
        <v>1</v>
      </c>
      <c r="F170" s="261" t="s">
        <v>1835</v>
      </c>
      <c r="G170" s="259"/>
      <c r="H170" s="262">
        <v>42.759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8" t="s">
        <v>221</v>
      </c>
      <c r="AU170" s="268" t="s">
        <v>84</v>
      </c>
      <c r="AV170" s="14" t="s">
        <v>84</v>
      </c>
      <c r="AW170" s="14" t="s">
        <v>31</v>
      </c>
      <c r="AX170" s="14" t="s">
        <v>82</v>
      </c>
      <c r="AY170" s="268" t="s">
        <v>211</v>
      </c>
    </row>
    <row r="171" spans="1:65" s="2" customFormat="1" ht="16.5" customHeight="1">
      <c r="A171" s="38"/>
      <c r="B171" s="39"/>
      <c r="C171" s="280" t="s">
        <v>7</v>
      </c>
      <c r="D171" s="280" t="s">
        <v>258</v>
      </c>
      <c r="E171" s="281" t="s">
        <v>1581</v>
      </c>
      <c r="F171" s="282" t="s">
        <v>1582</v>
      </c>
      <c r="G171" s="283" t="s">
        <v>313</v>
      </c>
      <c r="H171" s="284">
        <v>24.434</v>
      </c>
      <c r="I171" s="285"/>
      <c r="J171" s="286">
        <f>ROUND(I171*H171,2)</f>
        <v>0</v>
      </c>
      <c r="K171" s="287"/>
      <c r="L171" s="288"/>
      <c r="M171" s="289" t="s">
        <v>1</v>
      </c>
      <c r="N171" s="290" t="s">
        <v>39</v>
      </c>
      <c r="O171" s="91"/>
      <c r="P171" s="238">
        <f>O171*H171</f>
        <v>0</v>
      </c>
      <c r="Q171" s="238">
        <v>0.0005</v>
      </c>
      <c r="R171" s="238">
        <f>Q171*H171</f>
        <v>0.012217</v>
      </c>
      <c r="S171" s="238">
        <v>0</v>
      </c>
      <c r="T171" s="23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468</v>
      </c>
      <c r="AT171" s="240" t="s">
        <v>258</v>
      </c>
      <c r="AU171" s="240" t="s">
        <v>84</v>
      </c>
      <c r="AY171" s="17" t="s">
        <v>211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82</v>
      </c>
      <c r="BK171" s="241">
        <f>ROUND(I171*H171,2)</f>
        <v>0</v>
      </c>
      <c r="BL171" s="17" t="s">
        <v>310</v>
      </c>
      <c r="BM171" s="240" t="s">
        <v>1836</v>
      </c>
    </row>
    <row r="172" spans="1:51" s="14" customFormat="1" ht="12">
      <c r="A172" s="14"/>
      <c r="B172" s="258"/>
      <c r="C172" s="259"/>
      <c r="D172" s="249" t="s">
        <v>221</v>
      </c>
      <c r="E172" s="260" t="s">
        <v>1</v>
      </c>
      <c r="F172" s="261" t="s">
        <v>1837</v>
      </c>
      <c r="G172" s="259"/>
      <c r="H172" s="262">
        <v>24.434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8" t="s">
        <v>221</v>
      </c>
      <c r="AU172" s="268" t="s">
        <v>84</v>
      </c>
      <c r="AV172" s="14" t="s">
        <v>84</v>
      </c>
      <c r="AW172" s="14" t="s">
        <v>31</v>
      </c>
      <c r="AX172" s="14" t="s">
        <v>82</v>
      </c>
      <c r="AY172" s="268" t="s">
        <v>211</v>
      </c>
    </row>
    <row r="173" spans="1:65" s="2" customFormat="1" ht="16.5" customHeight="1">
      <c r="A173" s="38"/>
      <c r="B173" s="39"/>
      <c r="C173" s="280" t="s">
        <v>390</v>
      </c>
      <c r="D173" s="280" t="s">
        <v>258</v>
      </c>
      <c r="E173" s="281" t="s">
        <v>1585</v>
      </c>
      <c r="F173" s="282" t="s">
        <v>1586</v>
      </c>
      <c r="G173" s="283" t="s">
        <v>274</v>
      </c>
      <c r="H173" s="284">
        <v>61.084</v>
      </c>
      <c r="I173" s="285"/>
      <c r="J173" s="286">
        <f>ROUND(I173*H173,2)</f>
        <v>0</v>
      </c>
      <c r="K173" s="287"/>
      <c r="L173" s="288"/>
      <c r="M173" s="289" t="s">
        <v>1</v>
      </c>
      <c r="N173" s="290" t="s">
        <v>39</v>
      </c>
      <c r="O173" s="91"/>
      <c r="P173" s="238">
        <f>O173*H173</f>
        <v>0</v>
      </c>
      <c r="Q173" s="238">
        <v>4E-05</v>
      </c>
      <c r="R173" s="238">
        <f>Q173*H173</f>
        <v>0.0024433600000000003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468</v>
      </c>
      <c r="AT173" s="240" t="s">
        <v>258</v>
      </c>
      <c r="AU173" s="240" t="s">
        <v>84</v>
      </c>
      <c r="AY173" s="17" t="s">
        <v>211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82</v>
      </c>
      <c r="BK173" s="241">
        <f>ROUND(I173*H173,2)</f>
        <v>0</v>
      </c>
      <c r="BL173" s="17" t="s">
        <v>310</v>
      </c>
      <c r="BM173" s="240" t="s">
        <v>1838</v>
      </c>
    </row>
    <row r="174" spans="1:51" s="14" customFormat="1" ht="12">
      <c r="A174" s="14"/>
      <c r="B174" s="258"/>
      <c r="C174" s="259"/>
      <c r="D174" s="249" t="s">
        <v>221</v>
      </c>
      <c r="E174" s="260" t="s">
        <v>1</v>
      </c>
      <c r="F174" s="261" t="s">
        <v>1839</v>
      </c>
      <c r="G174" s="259"/>
      <c r="H174" s="262">
        <v>61.084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8" t="s">
        <v>221</v>
      </c>
      <c r="AU174" s="268" t="s">
        <v>84</v>
      </c>
      <c r="AV174" s="14" t="s">
        <v>84</v>
      </c>
      <c r="AW174" s="14" t="s">
        <v>31</v>
      </c>
      <c r="AX174" s="14" t="s">
        <v>82</v>
      </c>
      <c r="AY174" s="268" t="s">
        <v>211</v>
      </c>
    </row>
    <row r="175" spans="1:65" s="2" customFormat="1" ht="16.5" customHeight="1">
      <c r="A175" s="38"/>
      <c r="B175" s="39"/>
      <c r="C175" s="280" t="s">
        <v>396</v>
      </c>
      <c r="D175" s="280" t="s">
        <v>258</v>
      </c>
      <c r="E175" s="281" t="s">
        <v>1589</v>
      </c>
      <c r="F175" s="282" t="s">
        <v>1590</v>
      </c>
      <c r="G175" s="283" t="s">
        <v>274</v>
      </c>
      <c r="H175" s="284">
        <v>61.084</v>
      </c>
      <c r="I175" s="285"/>
      <c r="J175" s="286">
        <f>ROUND(I175*H175,2)</f>
        <v>0</v>
      </c>
      <c r="K175" s="287"/>
      <c r="L175" s="288"/>
      <c r="M175" s="289" t="s">
        <v>1</v>
      </c>
      <c r="N175" s="290" t="s">
        <v>39</v>
      </c>
      <c r="O175" s="91"/>
      <c r="P175" s="238">
        <f>O175*H175</f>
        <v>0</v>
      </c>
      <c r="Q175" s="238">
        <v>2E-05</v>
      </c>
      <c r="R175" s="238">
        <f>Q175*H175</f>
        <v>0.0012216800000000002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468</v>
      </c>
      <c r="AT175" s="240" t="s">
        <v>258</v>
      </c>
      <c r="AU175" s="240" t="s">
        <v>84</v>
      </c>
      <c r="AY175" s="17" t="s">
        <v>211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82</v>
      </c>
      <c r="BK175" s="241">
        <f>ROUND(I175*H175,2)</f>
        <v>0</v>
      </c>
      <c r="BL175" s="17" t="s">
        <v>310</v>
      </c>
      <c r="BM175" s="240" t="s">
        <v>1840</v>
      </c>
    </row>
    <row r="176" spans="1:51" s="14" customFormat="1" ht="12">
      <c r="A176" s="14"/>
      <c r="B176" s="258"/>
      <c r="C176" s="259"/>
      <c r="D176" s="249" t="s">
        <v>221</v>
      </c>
      <c r="E176" s="260" t="s">
        <v>1</v>
      </c>
      <c r="F176" s="261" t="s">
        <v>1839</v>
      </c>
      <c r="G176" s="259"/>
      <c r="H176" s="262">
        <v>61.084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8" t="s">
        <v>221</v>
      </c>
      <c r="AU176" s="268" t="s">
        <v>84</v>
      </c>
      <c r="AV176" s="14" t="s">
        <v>84</v>
      </c>
      <c r="AW176" s="14" t="s">
        <v>31</v>
      </c>
      <c r="AX176" s="14" t="s">
        <v>82</v>
      </c>
      <c r="AY176" s="268" t="s">
        <v>211</v>
      </c>
    </row>
    <row r="177" spans="1:63" s="12" customFormat="1" ht="22.8" customHeight="1">
      <c r="A177" s="12"/>
      <c r="B177" s="212"/>
      <c r="C177" s="213"/>
      <c r="D177" s="214" t="s">
        <v>73</v>
      </c>
      <c r="E177" s="226" t="s">
        <v>1592</v>
      </c>
      <c r="F177" s="226" t="s">
        <v>1593</v>
      </c>
      <c r="G177" s="213"/>
      <c r="H177" s="213"/>
      <c r="I177" s="216"/>
      <c r="J177" s="227">
        <f>BK177</f>
        <v>0</v>
      </c>
      <c r="K177" s="213"/>
      <c r="L177" s="218"/>
      <c r="M177" s="219"/>
      <c r="N177" s="220"/>
      <c r="O177" s="220"/>
      <c r="P177" s="221">
        <f>SUM(P178:P190)</f>
        <v>0</v>
      </c>
      <c r="Q177" s="220"/>
      <c r="R177" s="221">
        <f>SUM(R178:R190)</f>
        <v>0.6414799999999999</v>
      </c>
      <c r="S177" s="220"/>
      <c r="T177" s="222">
        <f>SUM(T178:T190)</f>
        <v>0.11030000000000001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3" t="s">
        <v>84</v>
      </c>
      <c r="AT177" s="224" t="s">
        <v>73</v>
      </c>
      <c r="AU177" s="224" t="s">
        <v>82</v>
      </c>
      <c r="AY177" s="223" t="s">
        <v>211</v>
      </c>
      <c r="BK177" s="225">
        <f>SUM(BK178:BK190)</f>
        <v>0</v>
      </c>
    </row>
    <row r="178" spans="1:65" s="2" customFormat="1" ht="24.15" customHeight="1">
      <c r="A178" s="38"/>
      <c r="B178" s="39"/>
      <c r="C178" s="228" t="s">
        <v>420</v>
      </c>
      <c r="D178" s="228" t="s">
        <v>213</v>
      </c>
      <c r="E178" s="229" t="s">
        <v>1594</v>
      </c>
      <c r="F178" s="230" t="s">
        <v>1595</v>
      </c>
      <c r="G178" s="231" t="s">
        <v>292</v>
      </c>
      <c r="H178" s="232">
        <v>41</v>
      </c>
      <c r="I178" s="233"/>
      <c r="J178" s="234">
        <f>ROUND(I178*H178,2)</f>
        <v>0</v>
      </c>
      <c r="K178" s="235"/>
      <c r="L178" s="44"/>
      <c r="M178" s="236" t="s">
        <v>1</v>
      </c>
      <c r="N178" s="237" t="s">
        <v>39</v>
      </c>
      <c r="O178" s="91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310</v>
      </c>
      <c r="AT178" s="240" t="s">
        <v>213</v>
      </c>
      <c r="AU178" s="240" t="s">
        <v>84</v>
      </c>
      <c r="AY178" s="17" t="s">
        <v>211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82</v>
      </c>
      <c r="BK178" s="241">
        <f>ROUND(I178*H178,2)</f>
        <v>0</v>
      </c>
      <c r="BL178" s="17" t="s">
        <v>310</v>
      </c>
      <c r="BM178" s="240" t="s">
        <v>1841</v>
      </c>
    </row>
    <row r="179" spans="1:65" s="2" customFormat="1" ht="16.5" customHeight="1">
      <c r="A179" s="38"/>
      <c r="B179" s="39"/>
      <c r="C179" s="228" t="s">
        <v>426</v>
      </c>
      <c r="D179" s="228" t="s">
        <v>213</v>
      </c>
      <c r="E179" s="229" t="s">
        <v>1597</v>
      </c>
      <c r="F179" s="230" t="s">
        <v>1598</v>
      </c>
      <c r="G179" s="231" t="s">
        <v>292</v>
      </c>
      <c r="H179" s="232">
        <v>41</v>
      </c>
      <c r="I179" s="233"/>
      <c r="J179" s="234">
        <f>ROUND(I179*H179,2)</f>
        <v>0</v>
      </c>
      <c r="K179" s="235"/>
      <c r="L179" s="44"/>
      <c r="M179" s="236" t="s">
        <v>1</v>
      </c>
      <c r="N179" s="237" t="s">
        <v>39</v>
      </c>
      <c r="O179" s="91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310</v>
      </c>
      <c r="AT179" s="240" t="s">
        <v>213</v>
      </c>
      <c r="AU179" s="240" t="s">
        <v>84</v>
      </c>
      <c r="AY179" s="17" t="s">
        <v>211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82</v>
      </c>
      <c r="BK179" s="241">
        <f>ROUND(I179*H179,2)</f>
        <v>0</v>
      </c>
      <c r="BL179" s="17" t="s">
        <v>310</v>
      </c>
      <c r="BM179" s="240" t="s">
        <v>1842</v>
      </c>
    </row>
    <row r="180" spans="1:65" s="2" customFormat="1" ht="24.15" customHeight="1">
      <c r="A180" s="38"/>
      <c r="B180" s="39"/>
      <c r="C180" s="228" t="s">
        <v>432</v>
      </c>
      <c r="D180" s="228" t="s">
        <v>213</v>
      </c>
      <c r="E180" s="229" t="s">
        <v>1600</v>
      </c>
      <c r="F180" s="230" t="s">
        <v>1601</v>
      </c>
      <c r="G180" s="231" t="s">
        <v>292</v>
      </c>
      <c r="H180" s="232">
        <v>41</v>
      </c>
      <c r="I180" s="233"/>
      <c r="J180" s="234">
        <f>ROUND(I180*H180,2)</f>
        <v>0</v>
      </c>
      <c r="K180" s="235"/>
      <c r="L180" s="44"/>
      <c r="M180" s="236" t="s">
        <v>1</v>
      </c>
      <c r="N180" s="237" t="s">
        <v>39</v>
      </c>
      <c r="O180" s="91"/>
      <c r="P180" s="238">
        <f>O180*H180</f>
        <v>0</v>
      </c>
      <c r="Q180" s="238">
        <v>0.0002</v>
      </c>
      <c r="R180" s="238">
        <f>Q180*H180</f>
        <v>0.0082</v>
      </c>
      <c r="S180" s="238">
        <v>0</v>
      </c>
      <c r="T180" s="23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0" t="s">
        <v>310</v>
      </c>
      <c r="AT180" s="240" t="s">
        <v>213</v>
      </c>
      <c r="AU180" s="240" t="s">
        <v>84</v>
      </c>
      <c r="AY180" s="17" t="s">
        <v>211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7" t="s">
        <v>82</v>
      </c>
      <c r="BK180" s="241">
        <f>ROUND(I180*H180,2)</f>
        <v>0</v>
      </c>
      <c r="BL180" s="17" t="s">
        <v>310</v>
      </c>
      <c r="BM180" s="240" t="s">
        <v>1843</v>
      </c>
    </row>
    <row r="181" spans="1:65" s="2" customFormat="1" ht="16.5" customHeight="1">
      <c r="A181" s="38"/>
      <c r="B181" s="39"/>
      <c r="C181" s="228" t="s">
        <v>440</v>
      </c>
      <c r="D181" s="228" t="s">
        <v>213</v>
      </c>
      <c r="E181" s="229" t="s">
        <v>1603</v>
      </c>
      <c r="F181" s="230" t="s">
        <v>1604</v>
      </c>
      <c r="G181" s="231" t="s">
        <v>292</v>
      </c>
      <c r="H181" s="232">
        <v>41</v>
      </c>
      <c r="I181" s="233"/>
      <c r="J181" s="234">
        <f>ROUND(I181*H181,2)</f>
        <v>0</v>
      </c>
      <c r="K181" s="235"/>
      <c r="L181" s="44"/>
      <c r="M181" s="236" t="s">
        <v>1</v>
      </c>
      <c r="N181" s="237" t="s">
        <v>39</v>
      </c>
      <c r="O181" s="91"/>
      <c r="P181" s="238">
        <f>O181*H181</f>
        <v>0</v>
      </c>
      <c r="Q181" s="238">
        <v>0.015</v>
      </c>
      <c r="R181" s="238">
        <f>Q181*H181</f>
        <v>0.615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310</v>
      </c>
      <c r="AT181" s="240" t="s">
        <v>213</v>
      </c>
      <c r="AU181" s="240" t="s">
        <v>84</v>
      </c>
      <c r="AY181" s="17" t="s">
        <v>211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82</v>
      </c>
      <c r="BK181" s="241">
        <f>ROUND(I181*H181,2)</f>
        <v>0</v>
      </c>
      <c r="BL181" s="17" t="s">
        <v>310</v>
      </c>
      <c r="BM181" s="240" t="s">
        <v>1844</v>
      </c>
    </row>
    <row r="182" spans="1:65" s="2" customFormat="1" ht="24.15" customHeight="1">
      <c r="A182" s="38"/>
      <c r="B182" s="39"/>
      <c r="C182" s="228" t="s">
        <v>460</v>
      </c>
      <c r="D182" s="228" t="s">
        <v>213</v>
      </c>
      <c r="E182" s="229" t="s">
        <v>1606</v>
      </c>
      <c r="F182" s="230" t="s">
        <v>1607</v>
      </c>
      <c r="G182" s="231" t="s">
        <v>292</v>
      </c>
      <c r="H182" s="232">
        <v>41</v>
      </c>
      <c r="I182" s="233"/>
      <c r="J182" s="234">
        <f>ROUND(I182*H182,2)</f>
        <v>0</v>
      </c>
      <c r="K182" s="235"/>
      <c r="L182" s="44"/>
      <c r="M182" s="236" t="s">
        <v>1</v>
      </c>
      <c r="N182" s="237" t="s">
        <v>39</v>
      </c>
      <c r="O182" s="91"/>
      <c r="P182" s="238">
        <f>O182*H182</f>
        <v>0</v>
      </c>
      <c r="Q182" s="238">
        <v>0</v>
      </c>
      <c r="R182" s="238">
        <f>Q182*H182</f>
        <v>0</v>
      </c>
      <c r="S182" s="238">
        <v>0.0025</v>
      </c>
      <c r="T182" s="239">
        <f>S182*H182</f>
        <v>0.10250000000000001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310</v>
      </c>
      <c r="AT182" s="240" t="s">
        <v>213</v>
      </c>
      <c r="AU182" s="240" t="s">
        <v>84</v>
      </c>
      <c r="AY182" s="17" t="s">
        <v>211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82</v>
      </c>
      <c r="BK182" s="241">
        <f>ROUND(I182*H182,2)</f>
        <v>0</v>
      </c>
      <c r="BL182" s="17" t="s">
        <v>310</v>
      </c>
      <c r="BM182" s="240" t="s">
        <v>1845</v>
      </c>
    </row>
    <row r="183" spans="1:65" s="2" customFormat="1" ht="16.5" customHeight="1">
      <c r="A183" s="38"/>
      <c r="B183" s="39"/>
      <c r="C183" s="228" t="s">
        <v>464</v>
      </c>
      <c r="D183" s="228" t="s">
        <v>213</v>
      </c>
      <c r="E183" s="229" t="s">
        <v>1609</v>
      </c>
      <c r="F183" s="230" t="s">
        <v>1610</v>
      </c>
      <c r="G183" s="231" t="s">
        <v>292</v>
      </c>
      <c r="H183" s="232">
        <v>41</v>
      </c>
      <c r="I183" s="233"/>
      <c r="J183" s="234">
        <f>ROUND(I183*H183,2)</f>
        <v>0</v>
      </c>
      <c r="K183" s="235"/>
      <c r="L183" s="44"/>
      <c r="M183" s="236" t="s">
        <v>1</v>
      </c>
      <c r="N183" s="237" t="s">
        <v>39</v>
      </c>
      <c r="O183" s="91"/>
      <c r="P183" s="238">
        <f>O183*H183</f>
        <v>0</v>
      </c>
      <c r="Q183" s="238">
        <v>0.0003</v>
      </c>
      <c r="R183" s="238">
        <f>Q183*H183</f>
        <v>0.012299999999999998</v>
      </c>
      <c r="S183" s="238">
        <v>0</v>
      </c>
      <c r="T183" s="23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310</v>
      </c>
      <c r="AT183" s="240" t="s">
        <v>213</v>
      </c>
      <c r="AU183" s="240" t="s">
        <v>84</v>
      </c>
      <c r="AY183" s="17" t="s">
        <v>211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82</v>
      </c>
      <c r="BK183" s="241">
        <f>ROUND(I183*H183,2)</f>
        <v>0</v>
      </c>
      <c r="BL183" s="17" t="s">
        <v>310</v>
      </c>
      <c r="BM183" s="240" t="s">
        <v>1846</v>
      </c>
    </row>
    <row r="184" spans="1:65" s="2" customFormat="1" ht="16.5" customHeight="1">
      <c r="A184" s="38"/>
      <c r="B184" s="39"/>
      <c r="C184" s="280" t="s">
        <v>468</v>
      </c>
      <c r="D184" s="280" t="s">
        <v>258</v>
      </c>
      <c r="E184" s="281" t="s">
        <v>1612</v>
      </c>
      <c r="F184" s="282" t="s">
        <v>1613</v>
      </c>
      <c r="G184" s="283" t="s">
        <v>313</v>
      </c>
      <c r="H184" s="284">
        <v>26</v>
      </c>
      <c r="I184" s="285"/>
      <c r="J184" s="286">
        <f>ROUND(I184*H184,2)</f>
        <v>0</v>
      </c>
      <c r="K184" s="287"/>
      <c r="L184" s="288"/>
      <c r="M184" s="289" t="s">
        <v>1</v>
      </c>
      <c r="N184" s="290" t="s">
        <v>39</v>
      </c>
      <c r="O184" s="91"/>
      <c r="P184" s="238">
        <f>O184*H184</f>
        <v>0</v>
      </c>
      <c r="Q184" s="238">
        <v>0.00022</v>
      </c>
      <c r="R184" s="238">
        <f>Q184*H184</f>
        <v>0.00572</v>
      </c>
      <c r="S184" s="238">
        <v>0</v>
      </c>
      <c r="T184" s="23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0" t="s">
        <v>468</v>
      </c>
      <c r="AT184" s="240" t="s">
        <v>258</v>
      </c>
      <c r="AU184" s="240" t="s">
        <v>84</v>
      </c>
      <c r="AY184" s="17" t="s">
        <v>211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7" t="s">
        <v>82</v>
      </c>
      <c r="BK184" s="241">
        <f>ROUND(I184*H184,2)</f>
        <v>0</v>
      </c>
      <c r="BL184" s="17" t="s">
        <v>310</v>
      </c>
      <c r="BM184" s="240" t="s">
        <v>1847</v>
      </c>
    </row>
    <row r="185" spans="1:51" s="14" customFormat="1" ht="12">
      <c r="A185" s="14"/>
      <c r="B185" s="258"/>
      <c r="C185" s="259"/>
      <c r="D185" s="249" t="s">
        <v>221</v>
      </c>
      <c r="E185" s="260" t="s">
        <v>1</v>
      </c>
      <c r="F185" s="261" t="s">
        <v>1848</v>
      </c>
      <c r="G185" s="259"/>
      <c r="H185" s="262">
        <v>26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8" t="s">
        <v>221</v>
      </c>
      <c r="AU185" s="268" t="s">
        <v>84</v>
      </c>
      <c r="AV185" s="14" t="s">
        <v>84</v>
      </c>
      <c r="AW185" s="14" t="s">
        <v>31</v>
      </c>
      <c r="AX185" s="14" t="s">
        <v>82</v>
      </c>
      <c r="AY185" s="268" t="s">
        <v>211</v>
      </c>
    </row>
    <row r="186" spans="1:65" s="2" customFormat="1" ht="24.15" customHeight="1">
      <c r="A186" s="38"/>
      <c r="B186" s="39"/>
      <c r="C186" s="228" t="s">
        <v>473</v>
      </c>
      <c r="D186" s="228" t="s">
        <v>213</v>
      </c>
      <c r="E186" s="229" t="s">
        <v>1616</v>
      </c>
      <c r="F186" s="230" t="s">
        <v>1617</v>
      </c>
      <c r="G186" s="231" t="s">
        <v>313</v>
      </c>
      <c r="H186" s="232">
        <v>23</v>
      </c>
      <c r="I186" s="233"/>
      <c r="J186" s="234">
        <f>ROUND(I186*H186,2)</f>
        <v>0</v>
      </c>
      <c r="K186" s="235"/>
      <c r="L186" s="44"/>
      <c r="M186" s="236" t="s">
        <v>1</v>
      </c>
      <c r="N186" s="237" t="s">
        <v>39</v>
      </c>
      <c r="O186" s="91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310</v>
      </c>
      <c r="AT186" s="240" t="s">
        <v>213</v>
      </c>
      <c r="AU186" s="240" t="s">
        <v>84</v>
      </c>
      <c r="AY186" s="17" t="s">
        <v>211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7" t="s">
        <v>82</v>
      </c>
      <c r="BK186" s="241">
        <f>ROUND(I186*H186,2)</f>
        <v>0</v>
      </c>
      <c r="BL186" s="17" t="s">
        <v>310</v>
      </c>
      <c r="BM186" s="240" t="s">
        <v>1849</v>
      </c>
    </row>
    <row r="187" spans="1:65" s="2" customFormat="1" ht="21.75" customHeight="1">
      <c r="A187" s="38"/>
      <c r="B187" s="39"/>
      <c r="C187" s="228" t="s">
        <v>444</v>
      </c>
      <c r="D187" s="228" t="s">
        <v>213</v>
      </c>
      <c r="E187" s="229" t="s">
        <v>1619</v>
      </c>
      <c r="F187" s="230" t="s">
        <v>1620</v>
      </c>
      <c r="G187" s="231" t="s">
        <v>313</v>
      </c>
      <c r="H187" s="232">
        <v>26</v>
      </c>
      <c r="I187" s="233"/>
      <c r="J187" s="234">
        <f>ROUND(I187*H187,2)</f>
        <v>0</v>
      </c>
      <c r="K187" s="235"/>
      <c r="L187" s="44"/>
      <c r="M187" s="236" t="s">
        <v>1</v>
      </c>
      <c r="N187" s="237" t="s">
        <v>39</v>
      </c>
      <c r="O187" s="91"/>
      <c r="P187" s="238">
        <f>O187*H187</f>
        <v>0</v>
      </c>
      <c r="Q187" s="238">
        <v>0</v>
      </c>
      <c r="R187" s="238">
        <f>Q187*H187</f>
        <v>0</v>
      </c>
      <c r="S187" s="238">
        <v>0.0003</v>
      </c>
      <c r="T187" s="239">
        <f>S187*H187</f>
        <v>0.0078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310</v>
      </c>
      <c r="AT187" s="240" t="s">
        <v>213</v>
      </c>
      <c r="AU187" s="240" t="s">
        <v>84</v>
      </c>
      <c r="AY187" s="17" t="s">
        <v>211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82</v>
      </c>
      <c r="BK187" s="241">
        <f>ROUND(I187*H187,2)</f>
        <v>0</v>
      </c>
      <c r="BL187" s="17" t="s">
        <v>310</v>
      </c>
      <c r="BM187" s="240" t="s">
        <v>1850</v>
      </c>
    </row>
    <row r="188" spans="1:65" s="2" customFormat="1" ht="66.75" customHeight="1">
      <c r="A188" s="38"/>
      <c r="B188" s="39"/>
      <c r="C188" s="280" t="s">
        <v>453</v>
      </c>
      <c r="D188" s="280" t="s">
        <v>258</v>
      </c>
      <c r="E188" s="281" t="s">
        <v>1622</v>
      </c>
      <c r="F188" s="282" t="s">
        <v>1623</v>
      </c>
      <c r="G188" s="283" t="s">
        <v>292</v>
      </c>
      <c r="H188" s="284">
        <v>45</v>
      </c>
      <c r="I188" s="285"/>
      <c r="J188" s="286">
        <f>ROUND(I188*H188,2)</f>
        <v>0</v>
      </c>
      <c r="K188" s="287"/>
      <c r="L188" s="288"/>
      <c r="M188" s="289" t="s">
        <v>1</v>
      </c>
      <c r="N188" s="290" t="s">
        <v>39</v>
      </c>
      <c r="O188" s="91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1521</v>
      </c>
      <c r="AT188" s="240" t="s">
        <v>258</v>
      </c>
      <c r="AU188" s="240" t="s">
        <v>84</v>
      </c>
      <c r="AY188" s="17" t="s">
        <v>211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7" t="s">
        <v>82</v>
      </c>
      <c r="BK188" s="241">
        <f>ROUND(I188*H188,2)</f>
        <v>0</v>
      </c>
      <c r="BL188" s="17" t="s">
        <v>1521</v>
      </c>
      <c r="BM188" s="240" t="s">
        <v>1851</v>
      </c>
    </row>
    <row r="189" spans="1:65" s="2" customFormat="1" ht="16.5" customHeight="1">
      <c r="A189" s="38"/>
      <c r="B189" s="39"/>
      <c r="C189" s="228" t="s">
        <v>478</v>
      </c>
      <c r="D189" s="228" t="s">
        <v>213</v>
      </c>
      <c r="E189" s="229" t="s">
        <v>1625</v>
      </c>
      <c r="F189" s="230" t="s">
        <v>1626</v>
      </c>
      <c r="G189" s="231" t="s">
        <v>313</v>
      </c>
      <c r="H189" s="232">
        <v>26</v>
      </c>
      <c r="I189" s="233"/>
      <c r="J189" s="234">
        <f>ROUND(I189*H189,2)</f>
        <v>0</v>
      </c>
      <c r="K189" s="235"/>
      <c r="L189" s="44"/>
      <c r="M189" s="236" t="s">
        <v>1</v>
      </c>
      <c r="N189" s="237" t="s">
        <v>39</v>
      </c>
      <c r="O189" s="91"/>
      <c r="P189" s="238">
        <f>O189*H189</f>
        <v>0</v>
      </c>
      <c r="Q189" s="238">
        <v>1E-05</v>
      </c>
      <c r="R189" s="238">
        <f>Q189*H189</f>
        <v>0.00026000000000000003</v>
      </c>
      <c r="S189" s="238">
        <v>0</v>
      </c>
      <c r="T189" s="23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310</v>
      </c>
      <c r="AT189" s="240" t="s">
        <v>213</v>
      </c>
      <c r="AU189" s="240" t="s">
        <v>84</v>
      </c>
      <c r="AY189" s="17" t="s">
        <v>211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7" t="s">
        <v>82</v>
      </c>
      <c r="BK189" s="241">
        <f>ROUND(I189*H189,2)</f>
        <v>0</v>
      </c>
      <c r="BL189" s="17" t="s">
        <v>310</v>
      </c>
      <c r="BM189" s="240" t="s">
        <v>1852</v>
      </c>
    </row>
    <row r="190" spans="1:65" s="2" customFormat="1" ht="24.15" customHeight="1">
      <c r="A190" s="38"/>
      <c r="B190" s="39"/>
      <c r="C190" s="228" t="s">
        <v>487</v>
      </c>
      <c r="D190" s="228" t="s">
        <v>213</v>
      </c>
      <c r="E190" s="229" t="s">
        <v>1628</v>
      </c>
      <c r="F190" s="230" t="s">
        <v>1629</v>
      </c>
      <c r="G190" s="231" t="s">
        <v>292</v>
      </c>
      <c r="H190" s="232">
        <v>41</v>
      </c>
      <c r="I190" s="233"/>
      <c r="J190" s="234">
        <f>ROUND(I190*H190,2)</f>
        <v>0</v>
      </c>
      <c r="K190" s="235"/>
      <c r="L190" s="44"/>
      <c r="M190" s="236" t="s">
        <v>1</v>
      </c>
      <c r="N190" s="237" t="s">
        <v>39</v>
      </c>
      <c r="O190" s="91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310</v>
      </c>
      <c r="AT190" s="240" t="s">
        <v>213</v>
      </c>
      <c r="AU190" s="240" t="s">
        <v>84</v>
      </c>
      <c r="AY190" s="17" t="s">
        <v>211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7" t="s">
        <v>82</v>
      </c>
      <c r="BK190" s="241">
        <f>ROUND(I190*H190,2)</f>
        <v>0</v>
      </c>
      <c r="BL190" s="17" t="s">
        <v>310</v>
      </c>
      <c r="BM190" s="240" t="s">
        <v>1853</v>
      </c>
    </row>
    <row r="191" spans="1:63" s="12" customFormat="1" ht="22.8" customHeight="1">
      <c r="A191" s="12"/>
      <c r="B191" s="212"/>
      <c r="C191" s="213"/>
      <c r="D191" s="214" t="s">
        <v>73</v>
      </c>
      <c r="E191" s="226" t="s">
        <v>1215</v>
      </c>
      <c r="F191" s="226" t="s">
        <v>1216</v>
      </c>
      <c r="G191" s="213"/>
      <c r="H191" s="213"/>
      <c r="I191" s="216"/>
      <c r="J191" s="227">
        <f>BK191</f>
        <v>0</v>
      </c>
      <c r="K191" s="213"/>
      <c r="L191" s="218"/>
      <c r="M191" s="219"/>
      <c r="N191" s="220"/>
      <c r="O191" s="220"/>
      <c r="P191" s="221">
        <f>SUM(P192:P197)</f>
        <v>0</v>
      </c>
      <c r="Q191" s="220"/>
      <c r="R191" s="221">
        <f>SUM(R192:R197)</f>
        <v>0.029039999999999996</v>
      </c>
      <c r="S191" s="220"/>
      <c r="T191" s="222">
        <f>SUM(T192:T197)</f>
        <v>0.26895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3" t="s">
        <v>84</v>
      </c>
      <c r="AT191" s="224" t="s">
        <v>73</v>
      </c>
      <c r="AU191" s="224" t="s">
        <v>82</v>
      </c>
      <c r="AY191" s="223" t="s">
        <v>211</v>
      </c>
      <c r="BK191" s="225">
        <f>SUM(BK192:BK197)</f>
        <v>0</v>
      </c>
    </row>
    <row r="192" spans="1:65" s="2" customFormat="1" ht="16.5" customHeight="1">
      <c r="A192" s="38"/>
      <c r="B192" s="39"/>
      <c r="C192" s="228" t="s">
        <v>499</v>
      </c>
      <c r="D192" s="228" t="s">
        <v>213</v>
      </c>
      <c r="E192" s="229" t="s">
        <v>1222</v>
      </c>
      <c r="F192" s="230" t="s">
        <v>1223</v>
      </c>
      <c r="G192" s="231" t="s">
        <v>292</v>
      </c>
      <c r="H192" s="232">
        <v>1.5</v>
      </c>
      <c r="I192" s="233"/>
      <c r="J192" s="234">
        <f>ROUND(I192*H192,2)</f>
        <v>0</v>
      </c>
      <c r="K192" s="235"/>
      <c r="L192" s="44"/>
      <c r="M192" s="236" t="s">
        <v>1</v>
      </c>
      <c r="N192" s="237" t="s">
        <v>39</v>
      </c>
      <c r="O192" s="91"/>
      <c r="P192" s="238">
        <f>O192*H192</f>
        <v>0</v>
      </c>
      <c r="Q192" s="238">
        <v>0.0003</v>
      </c>
      <c r="R192" s="238">
        <f>Q192*H192</f>
        <v>0.00045</v>
      </c>
      <c r="S192" s="238">
        <v>0</v>
      </c>
      <c r="T192" s="23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0" t="s">
        <v>310</v>
      </c>
      <c r="AT192" s="240" t="s">
        <v>213</v>
      </c>
      <c r="AU192" s="240" t="s">
        <v>84</v>
      </c>
      <c r="AY192" s="17" t="s">
        <v>211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7" t="s">
        <v>82</v>
      </c>
      <c r="BK192" s="241">
        <f>ROUND(I192*H192,2)</f>
        <v>0</v>
      </c>
      <c r="BL192" s="17" t="s">
        <v>310</v>
      </c>
      <c r="BM192" s="240" t="s">
        <v>1854</v>
      </c>
    </row>
    <row r="193" spans="1:65" s="2" customFormat="1" ht="24.15" customHeight="1">
      <c r="A193" s="38"/>
      <c r="B193" s="39"/>
      <c r="C193" s="228" t="s">
        <v>508</v>
      </c>
      <c r="D193" s="228" t="s">
        <v>213</v>
      </c>
      <c r="E193" s="229" t="s">
        <v>1632</v>
      </c>
      <c r="F193" s="230" t="s">
        <v>1633</v>
      </c>
      <c r="G193" s="231" t="s">
        <v>292</v>
      </c>
      <c r="H193" s="232">
        <v>3.3</v>
      </c>
      <c r="I193" s="233"/>
      <c r="J193" s="234">
        <f>ROUND(I193*H193,2)</f>
        <v>0</v>
      </c>
      <c r="K193" s="235"/>
      <c r="L193" s="44"/>
      <c r="M193" s="236" t="s">
        <v>1</v>
      </c>
      <c r="N193" s="237" t="s">
        <v>39</v>
      </c>
      <c r="O193" s="91"/>
      <c r="P193" s="238">
        <f>O193*H193</f>
        <v>0</v>
      </c>
      <c r="Q193" s="238">
        <v>0</v>
      </c>
      <c r="R193" s="238">
        <f>Q193*H193</f>
        <v>0</v>
      </c>
      <c r="S193" s="238">
        <v>0.0815</v>
      </c>
      <c r="T193" s="239">
        <f>S193*H193</f>
        <v>0.26895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0" t="s">
        <v>310</v>
      </c>
      <c r="AT193" s="240" t="s">
        <v>213</v>
      </c>
      <c r="AU193" s="240" t="s">
        <v>84</v>
      </c>
      <c r="AY193" s="17" t="s">
        <v>211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7" t="s">
        <v>82</v>
      </c>
      <c r="BK193" s="241">
        <f>ROUND(I193*H193,2)</f>
        <v>0</v>
      </c>
      <c r="BL193" s="17" t="s">
        <v>310</v>
      </c>
      <c r="BM193" s="240" t="s">
        <v>1855</v>
      </c>
    </row>
    <row r="194" spans="1:65" s="2" customFormat="1" ht="24.15" customHeight="1">
      <c r="A194" s="38"/>
      <c r="B194" s="39"/>
      <c r="C194" s="228" t="s">
        <v>513</v>
      </c>
      <c r="D194" s="228" t="s">
        <v>213</v>
      </c>
      <c r="E194" s="229" t="s">
        <v>1635</v>
      </c>
      <c r="F194" s="230" t="s">
        <v>1636</v>
      </c>
      <c r="G194" s="231" t="s">
        <v>292</v>
      </c>
      <c r="H194" s="232">
        <v>1.5</v>
      </c>
      <c r="I194" s="233"/>
      <c r="J194" s="234">
        <f>ROUND(I194*H194,2)</f>
        <v>0</v>
      </c>
      <c r="K194" s="235"/>
      <c r="L194" s="44"/>
      <c r="M194" s="236" t="s">
        <v>1</v>
      </c>
      <c r="N194" s="237" t="s">
        <v>39</v>
      </c>
      <c r="O194" s="91"/>
      <c r="P194" s="238">
        <f>O194*H194</f>
        <v>0</v>
      </c>
      <c r="Q194" s="238">
        <v>0.0049</v>
      </c>
      <c r="R194" s="238">
        <f>Q194*H194</f>
        <v>0.00735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310</v>
      </c>
      <c r="AT194" s="240" t="s">
        <v>213</v>
      </c>
      <c r="AU194" s="240" t="s">
        <v>84</v>
      </c>
      <c r="AY194" s="17" t="s">
        <v>211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82</v>
      </c>
      <c r="BK194" s="241">
        <f>ROUND(I194*H194,2)</f>
        <v>0</v>
      </c>
      <c r="BL194" s="17" t="s">
        <v>310</v>
      </c>
      <c r="BM194" s="240" t="s">
        <v>1856</v>
      </c>
    </row>
    <row r="195" spans="1:65" s="2" customFormat="1" ht="16.5" customHeight="1">
      <c r="A195" s="38"/>
      <c r="B195" s="39"/>
      <c r="C195" s="280" t="s">
        <v>519</v>
      </c>
      <c r="D195" s="280" t="s">
        <v>258</v>
      </c>
      <c r="E195" s="281" t="s">
        <v>1254</v>
      </c>
      <c r="F195" s="282" t="s">
        <v>1255</v>
      </c>
      <c r="G195" s="283" t="s">
        <v>292</v>
      </c>
      <c r="H195" s="284">
        <v>1.8</v>
      </c>
      <c r="I195" s="285"/>
      <c r="J195" s="286">
        <f>ROUND(I195*H195,2)</f>
        <v>0</v>
      </c>
      <c r="K195" s="287"/>
      <c r="L195" s="288"/>
      <c r="M195" s="289" t="s">
        <v>1</v>
      </c>
      <c r="N195" s="290" t="s">
        <v>39</v>
      </c>
      <c r="O195" s="91"/>
      <c r="P195" s="238">
        <f>O195*H195</f>
        <v>0</v>
      </c>
      <c r="Q195" s="238">
        <v>0.0118</v>
      </c>
      <c r="R195" s="238">
        <f>Q195*H195</f>
        <v>0.02124</v>
      </c>
      <c r="S195" s="238">
        <v>0</v>
      </c>
      <c r="T195" s="23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0" t="s">
        <v>468</v>
      </c>
      <c r="AT195" s="240" t="s">
        <v>258</v>
      </c>
      <c r="AU195" s="240" t="s">
        <v>84</v>
      </c>
      <c r="AY195" s="17" t="s">
        <v>211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7" t="s">
        <v>82</v>
      </c>
      <c r="BK195" s="241">
        <f>ROUND(I195*H195,2)</f>
        <v>0</v>
      </c>
      <c r="BL195" s="17" t="s">
        <v>310</v>
      </c>
      <c r="BM195" s="240" t="s">
        <v>1857</v>
      </c>
    </row>
    <row r="196" spans="1:65" s="2" customFormat="1" ht="24.15" customHeight="1">
      <c r="A196" s="38"/>
      <c r="B196" s="39"/>
      <c r="C196" s="228" t="s">
        <v>525</v>
      </c>
      <c r="D196" s="228" t="s">
        <v>213</v>
      </c>
      <c r="E196" s="229" t="s">
        <v>1639</v>
      </c>
      <c r="F196" s="230" t="s">
        <v>1640</v>
      </c>
      <c r="G196" s="231" t="s">
        <v>292</v>
      </c>
      <c r="H196" s="232">
        <v>1.5</v>
      </c>
      <c r="I196" s="233"/>
      <c r="J196" s="234">
        <f>ROUND(I196*H196,2)</f>
        <v>0</v>
      </c>
      <c r="K196" s="235"/>
      <c r="L196" s="44"/>
      <c r="M196" s="236" t="s">
        <v>1</v>
      </c>
      <c r="N196" s="237" t="s">
        <v>39</v>
      </c>
      <c r="O196" s="91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310</v>
      </c>
      <c r="AT196" s="240" t="s">
        <v>213</v>
      </c>
      <c r="AU196" s="240" t="s">
        <v>84</v>
      </c>
      <c r="AY196" s="17" t="s">
        <v>211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7" t="s">
        <v>82</v>
      </c>
      <c r="BK196" s="241">
        <f>ROUND(I196*H196,2)</f>
        <v>0</v>
      </c>
      <c r="BL196" s="17" t="s">
        <v>310</v>
      </c>
      <c r="BM196" s="240" t="s">
        <v>1858</v>
      </c>
    </row>
    <row r="197" spans="1:65" s="2" customFormat="1" ht="16.5" customHeight="1">
      <c r="A197" s="38"/>
      <c r="B197" s="39"/>
      <c r="C197" s="228" t="s">
        <v>529</v>
      </c>
      <c r="D197" s="228" t="s">
        <v>213</v>
      </c>
      <c r="E197" s="229" t="s">
        <v>1642</v>
      </c>
      <c r="F197" s="230" t="s">
        <v>1643</v>
      </c>
      <c r="G197" s="231" t="s">
        <v>292</v>
      </c>
      <c r="H197" s="232">
        <v>3.3</v>
      </c>
      <c r="I197" s="233"/>
      <c r="J197" s="234">
        <f>ROUND(I197*H197,2)</f>
        <v>0</v>
      </c>
      <c r="K197" s="235"/>
      <c r="L197" s="44"/>
      <c r="M197" s="236" t="s">
        <v>1</v>
      </c>
      <c r="N197" s="237" t="s">
        <v>39</v>
      </c>
      <c r="O197" s="91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0" t="s">
        <v>1521</v>
      </c>
      <c r="AT197" s="240" t="s">
        <v>213</v>
      </c>
      <c r="AU197" s="240" t="s">
        <v>84</v>
      </c>
      <c r="AY197" s="17" t="s">
        <v>211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7" t="s">
        <v>82</v>
      </c>
      <c r="BK197" s="241">
        <f>ROUND(I197*H197,2)</f>
        <v>0</v>
      </c>
      <c r="BL197" s="17" t="s">
        <v>1521</v>
      </c>
      <c r="BM197" s="240" t="s">
        <v>1859</v>
      </c>
    </row>
    <row r="198" spans="1:63" s="12" customFormat="1" ht="22.8" customHeight="1">
      <c r="A198" s="12"/>
      <c r="B198" s="212"/>
      <c r="C198" s="213"/>
      <c r="D198" s="214" t="s">
        <v>73</v>
      </c>
      <c r="E198" s="226" t="s">
        <v>1284</v>
      </c>
      <c r="F198" s="226" t="s">
        <v>1285</v>
      </c>
      <c r="G198" s="213"/>
      <c r="H198" s="213"/>
      <c r="I198" s="216"/>
      <c r="J198" s="227">
        <f>BK198</f>
        <v>0</v>
      </c>
      <c r="K198" s="213"/>
      <c r="L198" s="218"/>
      <c r="M198" s="219"/>
      <c r="N198" s="220"/>
      <c r="O198" s="220"/>
      <c r="P198" s="221">
        <f>SUM(P199:P205)</f>
        <v>0</v>
      </c>
      <c r="Q198" s="220"/>
      <c r="R198" s="221">
        <f>SUM(R199:R205)</f>
        <v>0.010859999999999998</v>
      </c>
      <c r="S198" s="220"/>
      <c r="T198" s="222">
        <f>SUM(T199:T205)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3" t="s">
        <v>84</v>
      </c>
      <c r="AT198" s="224" t="s">
        <v>73</v>
      </c>
      <c r="AU198" s="224" t="s">
        <v>82</v>
      </c>
      <c r="AY198" s="223" t="s">
        <v>211</v>
      </c>
      <c r="BK198" s="225">
        <f>SUM(BK199:BK205)</f>
        <v>0</v>
      </c>
    </row>
    <row r="199" spans="1:65" s="2" customFormat="1" ht="33" customHeight="1">
      <c r="A199" s="38"/>
      <c r="B199" s="39"/>
      <c r="C199" s="228" t="s">
        <v>538</v>
      </c>
      <c r="D199" s="228" t="s">
        <v>213</v>
      </c>
      <c r="E199" s="229" t="s">
        <v>1645</v>
      </c>
      <c r="F199" s="230" t="s">
        <v>1646</v>
      </c>
      <c r="G199" s="231" t="s">
        <v>292</v>
      </c>
      <c r="H199" s="232">
        <v>10</v>
      </c>
      <c r="I199" s="233"/>
      <c r="J199" s="234">
        <f>ROUND(I199*H199,2)</f>
        <v>0</v>
      </c>
      <c r="K199" s="235"/>
      <c r="L199" s="44"/>
      <c r="M199" s="236" t="s">
        <v>1</v>
      </c>
      <c r="N199" s="237" t="s">
        <v>39</v>
      </c>
      <c r="O199" s="91"/>
      <c r="P199" s="238">
        <f>O199*H199</f>
        <v>0</v>
      </c>
      <c r="Q199" s="238">
        <v>0.00023</v>
      </c>
      <c r="R199" s="238">
        <f>Q199*H199</f>
        <v>0.0023</v>
      </c>
      <c r="S199" s="238">
        <v>0</v>
      </c>
      <c r="T199" s="23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0" t="s">
        <v>310</v>
      </c>
      <c r="AT199" s="240" t="s">
        <v>213</v>
      </c>
      <c r="AU199" s="240" t="s">
        <v>84</v>
      </c>
      <c r="AY199" s="17" t="s">
        <v>211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7" t="s">
        <v>82</v>
      </c>
      <c r="BK199" s="241">
        <f>ROUND(I199*H199,2)</f>
        <v>0</v>
      </c>
      <c r="BL199" s="17" t="s">
        <v>310</v>
      </c>
      <c r="BM199" s="240" t="s">
        <v>1860</v>
      </c>
    </row>
    <row r="200" spans="1:65" s="2" customFormat="1" ht="24.15" customHeight="1">
      <c r="A200" s="38"/>
      <c r="B200" s="39"/>
      <c r="C200" s="228" t="s">
        <v>543</v>
      </c>
      <c r="D200" s="228" t="s">
        <v>213</v>
      </c>
      <c r="E200" s="229" t="s">
        <v>1648</v>
      </c>
      <c r="F200" s="230" t="s">
        <v>1649</v>
      </c>
      <c r="G200" s="231" t="s">
        <v>292</v>
      </c>
      <c r="H200" s="232">
        <v>10</v>
      </c>
      <c r="I200" s="233"/>
      <c r="J200" s="234">
        <f>ROUND(I200*H200,2)</f>
        <v>0</v>
      </c>
      <c r="K200" s="235"/>
      <c r="L200" s="44"/>
      <c r="M200" s="236" t="s">
        <v>1</v>
      </c>
      <c r="N200" s="237" t="s">
        <v>39</v>
      </c>
      <c r="O200" s="91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0" t="s">
        <v>310</v>
      </c>
      <c r="AT200" s="240" t="s">
        <v>213</v>
      </c>
      <c r="AU200" s="240" t="s">
        <v>84</v>
      </c>
      <c r="AY200" s="17" t="s">
        <v>211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7" t="s">
        <v>82</v>
      </c>
      <c r="BK200" s="241">
        <f>ROUND(I200*H200,2)</f>
        <v>0</v>
      </c>
      <c r="BL200" s="17" t="s">
        <v>310</v>
      </c>
      <c r="BM200" s="240" t="s">
        <v>1861</v>
      </c>
    </row>
    <row r="201" spans="1:65" s="2" customFormat="1" ht="24.15" customHeight="1">
      <c r="A201" s="38"/>
      <c r="B201" s="39"/>
      <c r="C201" s="228" t="s">
        <v>547</v>
      </c>
      <c r="D201" s="228" t="s">
        <v>213</v>
      </c>
      <c r="E201" s="229" t="s">
        <v>1651</v>
      </c>
      <c r="F201" s="230" t="s">
        <v>1652</v>
      </c>
      <c r="G201" s="231" t="s">
        <v>313</v>
      </c>
      <c r="H201" s="232">
        <v>13</v>
      </c>
      <c r="I201" s="233"/>
      <c r="J201" s="234">
        <f>ROUND(I201*H201,2)</f>
        <v>0</v>
      </c>
      <c r="K201" s="235"/>
      <c r="L201" s="44"/>
      <c r="M201" s="236" t="s">
        <v>1</v>
      </c>
      <c r="N201" s="237" t="s">
        <v>39</v>
      </c>
      <c r="O201" s="91"/>
      <c r="P201" s="238">
        <f>O201*H201</f>
        <v>0</v>
      </c>
      <c r="Q201" s="238">
        <v>2E-05</v>
      </c>
      <c r="R201" s="238">
        <f>Q201*H201</f>
        <v>0.00026000000000000003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310</v>
      </c>
      <c r="AT201" s="240" t="s">
        <v>213</v>
      </c>
      <c r="AU201" s="240" t="s">
        <v>84</v>
      </c>
      <c r="AY201" s="17" t="s">
        <v>211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82</v>
      </c>
      <c r="BK201" s="241">
        <f>ROUND(I201*H201,2)</f>
        <v>0</v>
      </c>
      <c r="BL201" s="17" t="s">
        <v>310</v>
      </c>
      <c r="BM201" s="240" t="s">
        <v>1862</v>
      </c>
    </row>
    <row r="202" spans="1:65" s="2" customFormat="1" ht="24.15" customHeight="1">
      <c r="A202" s="38"/>
      <c r="B202" s="39"/>
      <c r="C202" s="228" t="s">
        <v>553</v>
      </c>
      <c r="D202" s="228" t="s">
        <v>213</v>
      </c>
      <c r="E202" s="229" t="s">
        <v>1654</v>
      </c>
      <c r="F202" s="230" t="s">
        <v>1655</v>
      </c>
      <c r="G202" s="231" t="s">
        <v>292</v>
      </c>
      <c r="H202" s="232">
        <v>10</v>
      </c>
      <c r="I202" s="233"/>
      <c r="J202" s="234">
        <f>ROUND(I202*H202,2)</f>
        <v>0</v>
      </c>
      <c r="K202" s="235"/>
      <c r="L202" s="44"/>
      <c r="M202" s="236" t="s">
        <v>1</v>
      </c>
      <c r="N202" s="237" t="s">
        <v>39</v>
      </c>
      <c r="O202" s="91"/>
      <c r="P202" s="238">
        <f>O202*H202</f>
        <v>0</v>
      </c>
      <c r="Q202" s="238">
        <v>0.00041</v>
      </c>
      <c r="R202" s="238">
        <f>Q202*H202</f>
        <v>0.0040999999999999995</v>
      </c>
      <c r="S202" s="238">
        <v>0</v>
      </c>
      <c r="T202" s="23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0" t="s">
        <v>310</v>
      </c>
      <c r="AT202" s="240" t="s">
        <v>213</v>
      </c>
      <c r="AU202" s="240" t="s">
        <v>84</v>
      </c>
      <c r="AY202" s="17" t="s">
        <v>211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7" t="s">
        <v>82</v>
      </c>
      <c r="BK202" s="241">
        <f>ROUND(I202*H202,2)</f>
        <v>0</v>
      </c>
      <c r="BL202" s="17" t="s">
        <v>310</v>
      </c>
      <c r="BM202" s="240" t="s">
        <v>1863</v>
      </c>
    </row>
    <row r="203" spans="1:65" s="2" customFormat="1" ht="24.15" customHeight="1">
      <c r="A203" s="38"/>
      <c r="B203" s="39"/>
      <c r="C203" s="228" t="s">
        <v>557</v>
      </c>
      <c r="D203" s="228" t="s">
        <v>213</v>
      </c>
      <c r="E203" s="229" t="s">
        <v>1657</v>
      </c>
      <c r="F203" s="230" t="s">
        <v>1658</v>
      </c>
      <c r="G203" s="231" t="s">
        <v>292</v>
      </c>
      <c r="H203" s="232">
        <v>10</v>
      </c>
      <c r="I203" s="233"/>
      <c r="J203" s="234">
        <f>ROUND(I203*H203,2)</f>
        <v>0</v>
      </c>
      <c r="K203" s="235"/>
      <c r="L203" s="44"/>
      <c r="M203" s="236" t="s">
        <v>1</v>
      </c>
      <c r="N203" s="237" t="s">
        <v>39</v>
      </c>
      <c r="O203" s="91"/>
      <c r="P203" s="238">
        <f>O203*H203</f>
        <v>0</v>
      </c>
      <c r="Q203" s="238">
        <v>0.00029</v>
      </c>
      <c r="R203" s="238">
        <f>Q203*H203</f>
        <v>0.0029</v>
      </c>
      <c r="S203" s="238">
        <v>0</v>
      </c>
      <c r="T203" s="23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0" t="s">
        <v>310</v>
      </c>
      <c r="AT203" s="240" t="s">
        <v>213</v>
      </c>
      <c r="AU203" s="240" t="s">
        <v>84</v>
      </c>
      <c r="AY203" s="17" t="s">
        <v>211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7" t="s">
        <v>82</v>
      </c>
      <c r="BK203" s="241">
        <f>ROUND(I203*H203,2)</f>
        <v>0</v>
      </c>
      <c r="BL203" s="17" t="s">
        <v>310</v>
      </c>
      <c r="BM203" s="240" t="s">
        <v>1864</v>
      </c>
    </row>
    <row r="204" spans="1:65" s="2" customFormat="1" ht="24.15" customHeight="1">
      <c r="A204" s="38"/>
      <c r="B204" s="39"/>
      <c r="C204" s="228" t="s">
        <v>563</v>
      </c>
      <c r="D204" s="228" t="s">
        <v>213</v>
      </c>
      <c r="E204" s="229" t="s">
        <v>1660</v>
      </c>
      <c r="F204" s="230" t="s">
        <v>1661</v>
      </c>
      <c r="G204" s="231" t="s">
        <v>313</v>
      </c>
      <c r="H204" s="232">
        <v>13</v>
      </c>
      <c r="I204" s="233"/>
      <c r="J204" s="234">
        <f>ROUND(I204*H204,2)</f>
        <v>0</v>
      </c>
      <c r="K204" s="235"/>
      <c r="L204" s="44"/>
      <c r="M204" s="236" t="s">
        <v>1</v>
      </c>
      <c r="N204" s="237" t="s">
        <v>39</v>
      </c>
      <c r="O204" s="91"/>
      <c r="P204" s="238">
        <f>O204*H204</f>
        <v>0</v>
      </c>
      <c r="Q204" s="238">
        <v>4E-05</v>
      </c>
      <c r="R204" s="238">
        <f>Q204*H204</f>
        <v>0.0005200000000000001</v>
      </c>
      <c r="S204" s="238">
        <v>0</v>
      </c>
      <c r="T204" s="23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0" t="s">
        <v>310</v>
      </c>
      <c r="AT204" s="240" t="s">
        <v>213</v>
      </c>
      <c r="AU204" s="240" t="s">
        <v>84</v>
      </c>
      <c r="AY204" s="17" t="s">
        <v>211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7" t="s">
        <v>82</v>
      </c>
      <c r="BK204" s="241">
        <f>ROUND(I204*H204,2)</f>
        <v>0</v>
      </c>
      <c r="BL204" s="17" t="s">
        <v>310</v>
      </c>
      <c r="BM204" s="240" t="s">
        <v>1865</v>
      </c>
    </row>
    <row r="205" spans="1:65" s="2" customFormat="1" ht="21.75" customHeight="1">
      <c r="A205" s="38"/>
      <c r="B205" s="39"/>
      <c r="C205" s="228" t="s">
        <v>569</v>
      </c>
      <c r="D205" s="228" t="s">
        <v>213</v>
      </c>
      <c r="E205" s="229" t="s">
        <v>1663</v>
      </c>
      <c r="F205" s="230" t="s">
        <v>1664</v>
      </c>
      <c r="G205" s="231" t="s">
        <v>313</v>
      </c>
      <c r="H205" s="232">
        <v>13</v>
      </c>
      <c r="I205" s="233"/>
      <c r="J205" s="234">
        <f>ROUND(I205*H205,2)</f>
        <v>0</v>
      </c>
      <c r="K205" s="235"/>
      <c r="L205" s="44"/>
      <c r="M205" s="236" t="s">
        <v>1</v>
      </c>
      <c r="N205" s="237" t="s">
        <v>39</v>
      </c>
      <c r="O205" s="91"/>
      <c r="P205" s="238">
        <f>O205*H205</f>
        <v>0</v>
      </c>
      <c r="Q205" s="238">
        <v>6E-05</v>
      </c>
      <c r="R205" s="238">
        <f>Q205*H205</f>
        <v>0.00078</v>
      </c>
      <c r="S205" s="238">
        <v>0</v>
      </c>
      <c r="T205" s="23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310</v>
      </c>
      <c r="AT205" s="240" t="s">
        <v>213</v>
      </c>
      <c r="AU205" s="240" t="s">
        <v>84</v>
      </c>
      <c r="AY205" s="17" t="s">
        <v>211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7" t="s">
        <v>82</v>
      </c>
      <c r="BK205" s="241">
        <f>ROUND(I205*H205,2)</f>
        <v>0</v>
      </c>
      <c r="BL205" s="17" t="s">
        <v>310</v>
      </c>
      <c r="BM205" s="240" t="s">
        <v>1866</v>
      </c>
    </row>
    <row r="206" spans="1:63" s="12" customFormat="1" ht="22.8" customHeight="1">
      <c r="A206" s="12"/>
      <c r="B206" s="212"/>
      <c r="C206" s="213"/>
      <c r="D206" s="214" t="s">
        <v>73</v>
      </c>
      <c r="E206" s="226" t="s">
        <v>1305</v>
      </c>
      <c r="F206" s="226" t="s">
        <v>1306</v>
      </c>
      <c r="G206" s="213"/>
      <c r="H206" s="213"/>
      <c r="I206" s="216"/>
      <c r="J206" s="227">
        <f>BK206</f>
        <v>0</v>
      </c>
      <c r="K206" s="213"/>
      <c r="L206" s="218"/>
      <c r="M206" s="219"/>
      <c r="N206" s="220"/>
      <c r="O206" s="220"/>
      <c r="P206" s="221">
        <f>SUM(P207:P214)</f>
        <v>0</v>
      </c>
      <c r="Q206" s="220"/>
      <c r="R206" s="221">
        <f>SUM(R207:R214)</f>
        <v>0.10300000000000001</v>
      </c>
      <c r="S206" s="220"/>
      <c r="T206" s="222">
        <f>SUM(T207:T214)</f>
        <v>0.02201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3" t="s">
        <v>84</v>
      </c>
      <c r="AT206" s="224" t="s">
        <v>73</v>
      </c>
      <c r="AU206" s="224" t="s">
        <v>82</v>
      </c>
      <c r="AY206" s="223" t="s">
        <v>211</v>
      </c>
      <c r="BK206" s="225">
        <f>SUM(BK207:BK214)</f>
        <v>0</v>
      </c>
    </row>
    <row r="207" spans="1:65" s="2" customFormat="1" ht="24.15" customHeight="1">
      <c r="A207" s="38"/>
      <c r="B207" s="39"/>
      <c r="C207" s="228" t="s">
        <v>575</v>
      </c>
      <c r="D207" s="228" t="s">
        <v>213</v>
      </c>
      <c r="E207" s="229" t="s">
        <v>1308</v>
      </c>
      <c r="F207" s="230" t="s">
        <v>1309</v>
      </c>
      <c r="G207" s="231" t="s">
        <v>292</v>
      </c>
      <c r="H207" s="232">
        <v>89</v>
      </c>
      <c r="I207" s="233"/>
      <c r="J207" s="234">
        <f>ROUND(I207*H207,2)</f>
        <v>0</v>
      </c>
      <c r="K207" s="235"/>
      <c r="L207" s="44"/>
      <c r="M207" s="236" t="s">
        <v>1</v>
      </c>
      <c r="N207" s="237" t="s">
        <v>39</v>
      </c>
      <c r="O207" s="91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310</v>
      </c>
      <c r="AT207" s="240" t="s">
        <v>213</v>
      </c>
      <c r="AU207" s="240" t="s">
        <v>84</v>
      </c>
      <c r="AY207" s="17" t="s">
        <v>211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82</v>
      </c>
      <c r="BK207" s="241">
        <f>ROUND(I207*H207,2)</f>
        <v>0</v>
      </c>
      <c r="BL207" s="17" t="s">
        <v>310</v>
      </c>
      <c r="BM207" s="240" t="s">
        <v>1867</v>
      </c>
    </row>
    <row r="208" spans="1:65" s="2" customFormat="1" ht="16.5" customHeight="1">
      <c r="A208" s="38"/>
      <c r="B208" s="39"/>
      <c r="C208" s="228" t="s">
        <v>580</v>
      </c>
      <c r="D208" s="228" t="s">
        <v>213</v>
      </c>
      <c r="E208" s="229" t="s">
        <v>1670</v>
      </c>
      <c r="F208" s="230" t="s">
        <v>1671</v>
      </c>
      <c r="G208" s="231" t="s">
        <v>292</v>
      </c>
      <c r="H208" s="232">
        <v>71</v>
      </c>
      <c r="I208" s="233"/>
      <c r="J208" s="234">
        <f>ROUND(I208*H208,2)</f>
        <v>0</v>
      </c>
      <c r="K208" s="235"/>
      <c r="L208" s="44"/>
      <c r="M208" s="236" t="s">
        <v>1</v>
      </c>
      <c r="N208" s="237" t="s">
        <v>39</v>
      </c>
      <c r="O208" s="91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0" t="s">
        <v>310</v>
      </c>
      <c r="AT208" s="240" t="s">
        <v>213</v>
      </c>
      <c r="AU208" s="240" t="s">
        <v>84</v>
      </c>
      <c r="AY208" s="17" t="s">
        <v>211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7" t="s">
        <v>82</v>
      </c>
      <c r="BK208" s="241">
        <f>ROUND(I208*H208,2)</f>
        <v>0</v>
      </c>
      <c r="BL208" s="17" t="s">
        <v>310</v>
      </c>
      <c r="BM208" s="240" t="s">
        <v>1868</v>
      </c>
    </row>
    <row r="209" spans="1:65" s="2" customFormat="1" ht="16.5" customHeight="1">
      <c r="A209" s="38"/>
      <c r="B209" s="39"/>
      <c r="C209" s="228" t="s">
        <v>585</v>
      </c>
      <c r="D209" s="228" t="s">
        <v>213</v>
      </c>
      <c r="E209" s="229" t="s">
        <v>1673</v>
      </c>
      <c r="F209" s="230" t="s">
        <v>1674</v>
      </c>
      <c r="G209" s="231" t="s">
        <v>292</v>
      </c>
      <c r="H209" s="232">
        <v>71</v>
      </c>
      <c r="I209" s="233"/>
      <c r="J209" s="234">
        <f>ROUND(I209*H209,2)</f>
        <v>0</v>
      </c>
      <c r="K209" s="235"/>
      <c r="L209" s="44"/>
      <c r="M209" s="236" t="s">
        <v>1</v>
      </c>
      <c r="N209" s="237" t="s">
        <v>39</v>
      </c>
      <c r="O209" s="91"/>
      <c r="P209" s="238">
        <f>O209*H209</f>
        <v>0</v>
      </c>
      <c r="Q209" s="238">
        <v>0.001</v>
      </c>
      <c r="R209" s="238">
        <f>Q209*H209</f>
        <v>0.07100000000000001</v>
      </c>
      <c r="S209" s="238">
        <v>0.00031</v>
      </c>
      <c r="T209" s="239">
        <f>S209*H209</f>
        <v>0.02201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310</v>
      </c>
      <c r="AT209" s="240" t="s">
        <v>213</v>
      </c>
      <c r="AU209" s="240" t="s">
        <v>84</v>
      </c>
      <c r="AY209" s="17" t="s">
        <v>211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7" t="s">
        <v>82</v>
      </c>
      <c r="BK209" s="241">
        <f>ROUND(I209*H209,2)</f>
        <v>0</v>
      </c>
      <c r="BL209" s="17" t="s">
        <v>310</v>
      </c>
      <c r="BM209" s="240" t="s">
        <v>1869</v>
      </c>
    </row>
    <row r="210" spans="1:65" s="2" customFormat="1" ht="24.15" customHeight="1">
      <c r="A210" s="38"/>
      <c r="B210" s="39"/>
      <c r="C210" s="228" t="s">
        <v>598</v>
      </c>
      <c r="D210" s="228" t="s">
        <v>213</v>
      </c>
      <c r="E210" s="229" t="s">
        <v>1676</v>
      </c>
      <c r="F210" s="230" t="s">
        <v>1677</v>
      </c>
      <c r="G210" s="231" t="s">
        <v>292</v>
      </c>
      <c r="H210" s="232">
        <v>71</v>
      </c>
      <c r="I210" s="233"/>
      <c r="J210" s="234">
        <f>ROUND(I210*H210,2)</f>
        <v>0</v>
      </c>
      <c r="K210" s="235"/>
      <c r="L210" s="44"/>
      <c r="M210" s="236" t="s">
        <v>1</v>
      </c>
      <c r="N210" s="237" t="s">
        <v>39</v>
      </c>
      <c r="O210" s="91"/>
      <c r="P210" s="238">
        <f>O210*H210</f>
        <v>0</v>
      </c>
      <c r="Q210" s="238">
        <v>0.0002</v>
      </c>
      <c r="R210" s="238">
        <f>Q210*H210</f>
        <v>0.0142</v>
      </c>
      <c r="S210" s="238">
        <v>0</v>
      </c>
      <c r="T210" s="23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0" t="s">
        <v>310</v>
      </c>
      <c r="AT210" s="240" t="s">
        <v>213</v>
      </c>
      <c r="AU210" s="240" t="s">
        <v>84</v>
      </c>
      <c r="AY210" s="17" t="s">
        <v>211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7" t="s">
        <v>82</v>
      </c>
      <c r="BK210" s="241">
        <f>ROUND(I210*H210,2)</f>
        <v>0</v>
      </c>
      <c r="BL210" s="17" t="s">
        <v>310</v>
      </c>
      <c r="BM210" s="240" t="s">
        <v>1870</v>
      </c>
    </row>
    <row r="211" spans="1:65" s="2" customFormat="1" ht="24.15" customHeight="1">
      <c r="A211" s="38"/>
      <c r="B211" s="39"/>
      <c r="C211" s="228" t="s">
        <v>616</v>
      </c>
      <c r="D211" s="228" t="s">
        <v>213</v>
      </c>
      <c r="E211" s="229" t="s">
        <v>1676</v>
      </c>
      <c r="F211" s="230" t="s">
        <v>1677</v>
      </c>
      <c r="G211" s="231" t="s">
        <v>292</v>
      </c>
      <c r="H211" s="232">
        <v>89</v>
      </c>
      <c r="I211" s="233"/>
      <c r="J211" s="234">
        <f>ROUND(I211*H211,2)</f>
        <v>0</v>
      </c>
      <c r="K211" s="235"/>
      <c r="L211" s="44"/>
      <c r="M211" s="236" t="s">
        <v>1</v>
      </c>
      <c r="N211" s="237" t="s">
        <v>39</v>
      </c>
      <c r="O211" s="91"/>
      <c r="P211" s="238">
        <f>O211*H211</f>
        <v>0</v>
      </c>
      <c r="Q211" s="238">
        <v>0.0002</v>
      </c>
      <c r="R211" s="238">
        <f>Q211*H211</f>
        <v>0.0178</v>
      </c>
      <c r="S211" s="238">
        <v>0</v>
      </c>
      <c r="T211" s="23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0" t="s">
        <v>310</v>
      </c>
      <c r="AT211" s="240" t="s">
        <v>213</v>
      </c>
      <c r="AU211" s="240" t="s">
        <v>84</v>
      </c>
      <c r="AY211" s="17" t="s">
        <v>211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7" t="s">
        <v>82</v>
      </c>
      <c r="BK211" s="241">
        <f>ROUND(I211*H211,2)</f>
        <v>0</v>
      </c>
      <c r="BL211" s="17" t="s">
        <v>310</v>
      </c>
      <c r="BM211" s="240" t="s">
        <v>1871</v>
      </c>
    </row>
    <row r="212" spans="1:65" s="2" customFormat="1" ht="24.15" customHeight="1">
      <c r="A212" s="38"/>
      <c r="B212" s="39"/>
      <c r="C212" s="228" t="s">
        <v>620</v>
      </c>
      <c r="D212" s="228" t="s">
        <v>213</v>
      </c>
      <c r="E212" s="229" t="s">
        <v>1680</v>
      </c>
      <c r="F212" s="230" t="s">
        <v>1681</v>
      </c>
      <c r="G212" s="231" t="s">
        <v>292</v>
      </c>
      <c r="H212" s="232">
        <v>89</v>
      </c>
      <c r="I212" s="233"/>
      <c r="J212" s="234">
        <f>ROUND(I212*H212,2)</f>
        <v>0</v>
      </c>
      <c r="K212" s="235"/>
      <c r="L212" s="44"/>
      <c r="M212" s="236" t="s">
        <v>1</v>
      </c>
      <c r="N212" s="237" t="s">
        <v>39</v>
      </c>
      <c r="O212" s="91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0" t="s">
        <v>1521</v>
      </c>
      <c r="AT212" s="240" t="s">
        <v>213</v>
      </c>
      <c r="AU212" s="240" t="s">
        <v>84</v>
      </c>
      <c r="AY212" s="17" t="s">
        <v>211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7" t="s">
        <v>82</v>
      </c>
      <c r="BK212" s="241">
        <f>ROUND(I212*H212,2)</f>
        <v>0</v>
      </c>
      <c r="BL212" s="17" t="s">
        <v>1521</v>
      </c>
      <c r="BM212" s="240" t="s">
        <v>1872</v>
      </c>
    </row>
    <row r="213" spans="1:65" s="2" customFormat="1" ht="16.5" customHeight="1">
      <c r="A213" s="38"/>
      <c r="B213" s="39"/>
      <c r="C213" s="228" t="s">
        <v>612</v>
      </c>
      <c r="D213" s="228" t="s">
        <v>213</v>
      </c>
      <c r="E213" s="229" t="s">
        <v>1683</v>
      </c>
      <c r="F213" s="230" t="s">
        <v>1684</v>
      </c>
      <c r="G213" s="231" t="s">
        <v>292</v>
      </c>
      <c r="H213" s="232">
        <v>71</v>
      </c>
      <c r="I213" s="233"/>
      <c r="J213" s="234">
        <f>ROUND(I213*H213,2)</f>
        <v>0</v>
      </c>
      <c r="K213" s="235"/>
      <c r="L213" s="44"/>
      <c r="M213" s="236" t="s">
        <v>1</v>
      </c>
      <c r="N213" s="237" t="s">
        <v>39</v>
      </c>
      <c r="O213" s="91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0" t="s">
        <v>1521</v>
      </c>
      <c r="AT213" s="240" t="s">
        <v>213</v>
      </c>
      <c r="AU213" s="240" t="s">
        <v>84</v>
      </c>
      <c r="AY213" s="17" t="s">
        <v>211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7" t="s">
        <v>82</v>
      </c>
      <c r="BK213" s="241">
        <f>ROUND(I213*H213,2)</f>
        <v>0</v>
      </c>
      <c r="BL213" s="17" t="s">
        <v>1521</v>
      </c>
      <c r="BM213" s="240" t="s">
        <v>1873</v>
      </c>
    </row>
    <row r="214" spans="1:65" s="2" customFormat="1" ht="16.5" customHeight="1">
      <c r="A214" s="38"/>
      <c r="B214" s="39"/>
      <c r="C214" s="228" t="s">
        <v>625</v>
      </c>
      <c r="D214" s="228" t="s">
        <v>213</v>
      </c>
      <c r="E214" s="229" t="s">
        <v>1686</v>
      </c>
      <c r="F214" s="230" t="s">
        <v>1687</v>
      </c>
      <c r="G214" s="231" t="s">
        <v>1520</v>
      </c>
      <c r="H214" s="232">
        <v>1</v>
      </c>
      <c r="I214" s="233"/>
      <c r="J214" s="234">
        <f>ROUND(I214*H214,2)</f>
        <v>0</v>
      </c>
      <c r="K214" s="235"/>
      <c r="L214" s="44"/>
      <c r="M214" s="236" t="s">
        <v>1</v>
      </c>
      <c r="N214" s="237" t="s">
        <v>39</v>
      </c>
      <c r="O214" s="91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0" t="s">
        <v>1521</v>
      </c>
      <c r="AT214" s="240" t="s">
        <v>213</v>
      </c>
      <c r="AU214" s="240" t="s">
        <v>84</v>
      </c>
      <c r="AY214" s="17" t="s">
        <v>211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7" t="s">
        <v>82</v>
      </c>
      <c r="BK214" s="241">
        <f>ROUND(I214*H214,2)</f>
        <v>0</v>
      </c>
      <c r="BL214" s="17" t="s">
        <v>1521</v>
      </c>
      <c r="BM214" s="240" t="s">
        <v>1874</v>
      </c>
    </row>
    <row r="215" spans="1:63" s="12" customFormat="1" ht="25.9" customHeight="1">
      <c r="A215" s="12"/>
      <c r="B215" s="212"/>
      <c r="C215" s="213"/>
      <c r="D215" s="214" t="s">
        <v>73</v>
      </c>
      <c r="E215" s="215" t="s">
        <v>1689</v>
      </c>
      <c r="F215" s="215" t="s">
        <v>1690</v>
      </c>
      <c r="G215" s="213"/>
      <c r="H215" s="213"/>
      <c r="I215" s="216"/>
      <c r="J215" s="217">
        <f>BK215</f>
        <v>0</v>
      </c>
      <c r="K215" s="213"/>
      <c r="L215" s="218"/>
      <c r="M215" s="219"/>
      <c r="N215" s="220"/>
      <c r="O215" s="220"/>
      <c r="P215" s="221">
        <f>P216</f>
        <v>0</v>
      </c>
      <c r="Q215" s="220"/>
      <c r="R215" s="221">
        <f>R216</f>
        <v>0</v>
      </c>
      <c r="S215" s="220"/>
      <c r="T215" s="222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3" t="s">
        <v>217</v>
      </c>
      <c r="AT215" s="224" t="s">
        <v>73</v>
      </c>
      <c r="AU215" s="224" t="s">
        <v>74</v>
      </c>
      <c r="AY215" s="223" t="s">
        <v>211</v>
      </c>
      <c r="BK215" s="225">
        <f>BK216</f>
        <v>0</v>
      </c>
    </row>
    <row r="216" spans="1:63" s="12" customFormat="1" ht="22.8" customHeight="1">
      <c r="A216" s="12"/>
      <c r="B216" s="212"/>
      <c r="C216" s="213"/>
      <c r="D216" s="214" t="s">
        <v>73</v>
      </c>
      <c r="E216" s="226" t="s">
        <v>1691</v>
      </c>
      <c r="F216" s="226" t="s">
        <v>1692</v>
      </c>
      <c r="G216" s="213"/>
      <c r="H216" s="213"/>
      <c r="I216" s="216"/>
      <c r="J216" s="227">
        <f>BK216</f>
        <v>0</v>
      </c>
      <c r="K216" s="213"/>
      <c r="L216" s="218"/>
      <c r="M216" s="219"/>
      <c r="N216" s="220"/>
      <c r="O216" s="220"/>
      <c r="P216" s="221">
        <f>SUM(P217:P219)</f>
        <v>0</v>
      </c>
      <c r="Q216" s="220"/>
      <c r="R216" s="221">
        <f>SUM(R217:R219)</f>
        <v>0</v>
      </c>
      <c r="S216" s="220"/>
      <c r="T216" s="222">
        <f>SUM(T217:T219)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3" t="s">
        <v>217</v>
      </c>
      <c r="AT216" s="224" t="s">
        <v>73</v>
      </c>
      <c r="AU216" s="224" t="s">
        <v>82</v>
      </c>
      <c r="AY216" s="223" t="s">
        <v>211</v>
      </c>
      <c r="BK216" s="225">
        <f>SUM(BK217:BK219)</f>
        <v>0</v>
      </c>
    </row>
    <row r="217" spans="1:65" s="2" customFormat="1" ht="16.5" customHeight="1">
      <c r="A217" s="38"/>
      <c r="B217" s="39"/>
      <c r="C217" s="228" t="s">
        <v>631</v>
      </c>
      <c r="D217" s="228" t="s">
        <v>213</v>
      </c>
      <c r="E217" s="229" t="s">
        <v>1693</v>
      </c>
      <c r="F217" s="230" t="s">
        <v>1694</v>
      </c>
      <c r="G217" s="231" t="s">
        <v>1520</v>
      </c>
      <c r="H217" s="232">
        <v>2</v>
      </c>
      <c r="I217" s="233"/>
      <c r="J217" s="234">
        <f>ROUND(I217*H217,2)</f>
        <v>0</v>
      </c>
      <c r="K217" s="235"/>
      <c r="L217" s="44"/>
      <c r="M217" s="236" t="s">
        <v>1</v>
      </c>
      <c r="N217" s="237" t="s">
        <v>39</v>
      </c>
      <c r="O217" s="91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0" t="s">
        <v>1521</v>
      </c>
      <c r="AT217" s="240" t="s">
        <v>213</v>
      </c>
      <c r="AU217" s="240" t="s">
        <v>84</v>
      </c>
      <c r="AY217" s="17" t="s">
        <v>211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7" t="s">
        <v>82</v>
      </c>
      <c r="BK217" s="241">
        <f>ROUND(I217*H217,2)</f>
        <v>0</v>
      </c>
      <c r="BL217" s="17" t="s">
        <v>1521</v>
      </c>
      <c r="BM217" s="240" t="s">
        <v>1875</v>
      </c>
    </row>
    <row r="218" spans="1:65" s="2" customFormat="1" ht="16.5" customHeight="1">
      <c r="A218" s="38"/>
      <c r="B218" s="39"/>
      <c r="C218" s="228" t="s">
        <v>637</v>
      </c>
      <c r="D218" s="228" t="s">
        <v>213</v>
      </c>
      <c r="E218" s="229" t="s">
        <v>1798</v>
      </c>
      <c r="F218" s="230" t="s">
        <v>1799</v>
      </c>
      <c r="G218" s="231" t="s">
        <v>1520</v>
      </c>
      <c r="H218" s="232">
        <v>1</v>
      </c>
      <c r="I218" s="233"/>
      <c r="J218" s="234">
        <f>ROUND(I218*H218,2)</f>
        <v>0</v>
      </c>
      <c r="K218" s="235"/>
      <c r="L218" s="44"/>
      <c r="M218" s="236" t="s">
        <v>1</v>
      </c>
      <c r="N218" s="237" t="s">
        <v>39</v>
      </c>
      <c r="O218" s="91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0" t="s">
        <v>1521</v>
      </c>
      <c r="AT218" s="240" t="s">
        <v>213</v>
      </c>
      <c r="AU218" s="240" t="s">
        <v>84</v>
      </c>
      <c r="AY218" s="17" t="s">
        <v>211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7" t="s">
        <v>82</v>
      </c>
      <c r="BK218" s="241">
        <f>ROUND(I218*H218,2)</f>
        <v>0</v>
      </c>
      <c r="BL218" s="17" t="s">
        <v>1521</v>
      </c>
      <c r="BM218" s="240" t="s">
        <v>1876</v>
      </c>
    </row>
    <row r="219" spans="1:65" s="2" customFormat="1" ht="16.5" customHeight="1">
      <c r="A219" s="38"/>
      <c r="B219" s="39"/>
      <c r="C219" s="228" t="s">
        <v>643</v>
      </c>
      <c r="D219" s="228" t="s">
        <v>213</v>
      </c>
      <c r="E219" s="229" t="s">
        <v>1696</v>
      </c>
      <c r="F219" s="230" t="s">
        <v>1697</v>
      </c>
      <c r="G219" s="231" t="s">
        <v>1520</v>
      </c>
      <c r="H219" s="232">
        <v>2</v>
      </c>
      <c r="I219" s="233"/>
      <c r="J219" s="234">
        <f>ROUND(I219*H219,2)</f>
        <v>0</v>
      </c>
      <c r="K219" s="235"/>
      <c r="L219" s="44"/>
      <c r="M219" s="292" t="s">
        <v>1</v>
      </c>
      <c r="N219" s="293" t="s">
        <v>39</v>
      </c>
      <c r="O219" s="294"/>
      <c r="P219" s="295">
        <f>O219*H219</f>
        <v>0</v>
      </c>
      <c r="Q219" s="295">
        <v>0</v>
      </c>
      <c r="R219" s="295">
        <f>Q219*H219</f>
        <v>0</v>
      </c>
      <c r="S219" s="295">
        <v>0</v>
      </c>
      <c r="T219" s="29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0" t="s">
        <v>1521</v>
      </c>
      <c r="AT219" s="240" t="s">
        <v>213</v>
      </c>
      <c r="AU219" s="240" t="s">
        <v>84</v>
      </c>
      <c r="AY219" s="17" t="s">
        <v>211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7" t="s">
        <v>82</v>
      </c>
      <c r="BK219" s="241">
        <f>ROUND(I219*H219,2)</f>
        <v>0</v>
      </c>
      <c r="BL219" s="17" t="s">
        <v>1521</v>
      </c>
      <c r="BM219" s="240" t="s">
        <v>1877</v>
      </c>
    </row>
    <row r="220" spans="1:31" s="2" customFormat="1" ht="6.95" customHeight="1">
      <c r="A220" s="38"/>
      <c r="B220" s="66"/>
      <c r="C220" s="67"/>
      <c r="D220" s="67"/>
      <c r="E220" s="67"/>
      <c r="F220" s="67"/>
      <c r="G220" s="67"/>
      <c r="H220" s="67"/>
      <c r="I220" s="67"/>
      <c r="J220" s="67"/>
      <c r="K220" s="67"/>
      <c r="L220" s="44"/>
      <c r="M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</sheetData>
  <sheetProtection password="CC35" sheet="1" objects="1" scenarios="1" formatColumns="0" formatRows="0" autoFilter="0"/>
  <autoFilter ref="C137:K21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2:12" ht="12">
      <c r="B8" s="20"/>
      <c r="D8" s="151" t="s">
        <v>164</v>
      </c>
      <c r="L8" s="20"/>
    </row>
    <row r="9" spans="2:12" s="1" customFormat="1" ht="16.5" customHeight="1">
      <c r="B9" s="20"/>
      <c r="E9" s="152" t="s">
        <v>1500</v>
      </c>
      <c r="F9" s="1"/>
      <c r="G9" s="1"/>
      <c r="H9" s="1"/>
      <c r="L9" s="20"/>
    </row>
    <row r="10" spans="2:12" s="1" customFormat="1" ht="12" customHeight="1">
      <c r="B10" s="20"/>
      <c r="D10" s="151" t="s">
        <v>1501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1806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1503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1878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2" t="s">
        <v>1</v>
      </c>
      <c r="G15" s="38"/>
      <c r="H15" s="38"/>
      <c r="I15" s="151" t="s">
        <v>19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2" t="s">
        <v>21</v>
      </c>
      <c r="G16" s="38"/>
      <c r="H16" s="38"/>
      <c r="I16" s="151" t="s">
        <v>22</v>
      </c>
      <c r="J16" s="154" t="str">
        <f>'Rekapitulace stavby'!AN8</f>
        <v>6. 12. 2023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2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2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2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2"/>
      <c r="G22" s="142"/>
      <c r="H22" s="142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2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2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2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2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2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2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ROUND((SUM(BE133:BE188)),2)</f>
        <v>0</v>
      </c>
      <c r="G37" s="38"/>
      <c r="H37" s="38"/>
      <c r="I37" s="165">
        <v>0.21</v>
      </c>
      <c r="J37" s="164">
        <f>ROUND(((SUM(BE133:BE188))*I37),2)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40</v>
      </c>
      <c r="F38" s="164">
        <f>ROUND((SUM(BF133:BF188)),2)</f>
        <v>0</v>
      </c>
      <c r="G38" s="38"/>
      <c r="H38" s="38"/>
      <c r="I38" s="165">
        <v>0.12</v>
      </c>
      <c r="J38" s="164">
        <f>ROUND(((SUM(BF133:BF188))*I38),2)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41</v>
      </c>
      <c r="F39" s="164">
        <f>ROUND((SUM(BG133:BG188)),2)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42</v>
      </c>
      <c r="F40" s="164">
        <f>ROUND((SUM(BH133:BH188)),2)</f>
        <v>0</v>
      </c>
      <c r="G40" s="38"/>
      <c r="H40" s="38"/>
      <c r="I40" s="165">
        <v>0.12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43</v>
      </c>
      <c r="F41" s="164">
        <f>ROUND((SUM(BI133:BI188)),2)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164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1500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1501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7" t="s">
        <v>1806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1503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2300103-032 - Stavební část - kabinet cizích jazyků m.č.1.12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Ivanovice na Hané, ul. Tyršova  218/4</v>
      </c>
      <c r="G93" s="40"/>
      <c r="H93" s="40"/>
      <c r="I93" s="32" t="s">
        <v>22</v>
      </c>
      <c r="J93" s="79" t="str">
        <f>IF(J16="","",J16)</f>
        <v>6. 12. 2023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167</v>
      </c>
      <c r="D98" s="186"/>
      <c r="E98" s="186"/>
      <c r="F98" s="186"/>
      <c r="G98" s="186"/>
      <c r="H98" s="186"/>
      <c r="I98" s="186"/>
      <c r="J98" s="187" t="s">
        <v>168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169</v>
      </c>
      <c r="D100" s="40"/>
      <c r="E100" s="40"/>
      <c r="F100" s="40"/>
      <c r="G100" s="40"/>
      <c r="H100" s="40"/>
      <c r="I100" s="40"/>
      <c r="J100" s="110">
        <f>J133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170</v>
      </c>
    </row>
    <row r="101" spans="1:31" s="9" customFormat="1" ht="24.95" customHeight="1">
      <c r="A101" s="9"/>
      <c r="B101" s="189"/>
      <c r="C101" s="190"/>
      <c r="D101" s="191" t="s">
        <v>171</v>
      </c>
      <c r="E101" s="192"/>
      <c r="F101" s="192"/>
      <c r="G101" s="192"/>
      <c r="H101" s="192"/>
      <c r="I101" s="192"/>
      <c r="J101" s="193">
        <f>J134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175</v>
      </c>
      <c r="E102" s="197"/>
      <c r="F102" s="197"/>
      <c r="G102" s="197"/>
      <c r="H102" s="197"/>
      <c r="I102" s="197"/>
      <c r="J102" s="198">
        <f>J135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176</v>
      </c>
      <c r="E103" s="197"/>
      <c r="F103" s="197"/>
      <c r="G103" s="197"/>
      <c r="H103" s="197"/>
      <c r="I103" s="197"/>
      <c r="J103" s="198">
        <f>J137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177</v>
      </c>
      <c r="E104" s="197"/>
      <c r="F104" s="197"/>
      <c r="G104" s="197"/>
      <c r="H104" s="197"/>
      <c r="I104" s="197"/>
      <c r="J104" s="198">
        <f>J140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9"/>
      <c r="C105" s="190"/>
      <c r="D105" s="191" t="s">
        <v>179</v>
      </c>
      <c r="E105" s="192"/>
      <c r="F105" s="192"/>
      <c r="G105" s="192"/>
      <c r="H105" s="192"/>
      <c r="I105" s="192"/>
      <c r="J105" s="193">
        <f>J145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5"/>
      <c r="C106" s="133"/>
      <c r="D106" s="196" t="s">
        <v>1505</v>
      </c>
      <c r="E106" s="197"/>
      <c r="F106" s="197"/>
      <c r="G106" s="197"/>
      <c r="H106" s="197"/>
      <c r="I106" s="197"/>
      <c r="J106" s="198">
        <f>J146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187</v>
      </c>
      <c r="E107" s="197"/>
      <c r="F107" s="197"/>
      <c r="G107" s="197"/>
      <c r="H107" s="197"/>
      <c r="I107" s="197"/>
      <c r="J107" s="198">
        <f>J150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1506</v>
      </c>
      <c r="E108" s="197"/>
      <c r="F108" s="197"/>
      <c r="G108" s="197"/>
      <c r="H108" s="197"/>
      <c r="I108" s="197"/>
      <c r="J108" s="198">
        <f>J166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192</v>
      </c>
      <c r="E109" s="197"/>
      <c r="F109" s="197"/>
      <c r="G109" s="197"/>
      <c r="H109" s="197"/>
      <c r="I109" s="197"/>
      <c r="J109" s="198">
        <f>J180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196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6.25" customHeight="1">
      <c r="A119" s="38"/>
      <c r="B119" s="39"/>
      <c r="C119" s="40"/>
      <c r="D119" s="40"/>
      <c r="E119" s="184" t="str">
        <f>E7</f>
        <v>Rekonstrukce silno a slaboproudé instalace, WC pro imobilní - ZŠ Ivanovice na Hané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2:12" s="1" customFormat="1" ht="12" customHeight="1">
      <c r="B120" s="21"/>
      <c r="C120" s="32" t="s">
        <v>164</v>
      </c>
      <c r="D120" s="22"/>
      <c r="E120" s="22"/>
      <c r="F120" s="22"/>
      <c r="G120" s="22"/>
      <c r="H120" s="22"/>
      <c r="I120" s="22"/>
      <c r="J120" s="22"/>
      <c r="K120" s="22"/>
      <c r="L120" s="20"/>
    </row>
    <row r="121" spans="2:12" s="1" customFormat="1" ht="16.5" customHeight="1">
      <c r="B121" s="21"/>
      <c r="C121" s="22"/>
      <c r="D121" s="22"/>
      <c r="E121" s="184" t="s">
        <v>1500</v>
      </c>
      <c r="F121" s="22"/>
      <c r="G121" s="22"/>
      <c r="H121" s="22"/>
      <c r="I121" s="22"/>
      <c r="J121" s="22"/>
      <c r="K121" s="22"/>
      <c r="L121" s="20"/>
    </row>
    <row r="122" spans="2:12" s="1" customFormat="1" ht="12" customHeight="1">
      <c r="B122" s="21"/>
      <c r="C122" s="32" t="s">
        <v>1501</v>
      </c>
      <c r="D122" s="22"/>
      <c r="E122" s="22"/>
      <c r="F122" s="22"/>
      <c r="G122" s="22"/>
      <c r="H122" s="22"/>
      <c r="I122" s="22"/>
      <c r="J122" s="22"/>
      <c r="K122" s="22"/>
      <c r="L122" s="20"/>
    </row>
    <row r="123" spans="1:31" s="2" customFormat="1" ht="16.5" customHeight="1">
      <c r="A123" s="38"/>
      <c r="B123" s="39"/>
      <c r="C123" s="40"/>
      <c r="D123" s="40"/>
      <c r="E123" s="297" t="s">
        <v>1806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1503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76" t="str">
        <f>E13</f>
        <v>2300103-032 - Stavební část - kabinet cizích jazyků m.č.1.12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40"/>
      <c r="E127" s="40"/>
      <c r="F127" s="27" t="str">
        <f>F16</f>
        <v xml:space="preserve">Ivanovice na Hané, ul. Tyršova  218/4</v>
      </c>
      <c r="G127" s="40"/>
      <c r="H127" s="40"/>
      <c r="I127" s="32" t="s">
        <v>22</v>
      </c>
      <c r="J127" s="79" t="str">
        <f>IF(J16="","",J16)</f>
        <v>6. 12. 2023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24</v>
      </c>
      <c r="D129" s="40"/>
      <c r="E129" s="40"/>
      <c r="F129" s="27" t="str">
        <f>E19</f>
        <v xml:space="preserve"> </v>
      </c>
      <c r="G129" s="40"/>
      <c r="H129" s="40"/>
      <c r="I129" s="32" t="s">
        <v>30</v>
      </c>
      <c r="J129" s="36" t="str">
        <f>E25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28</v>
      </c>
      <c r="D130" s="40"/>
      <c r="E130" s="40"/>
      <c r="F130" s="27" t="str">
        <f>IF(E22="","",E22)</f>
        <v>Vyplň údaj</v>
      </c>
      <c r="G130" s="40"/>
      <c r="H130" s="40"/>
      <c r="I130" s="32" t="s">
        <v>32</v>
      </c>
      <c r="J130" s="36" t="str">
        <f>E28</f>
        <v xml:space="preserve"> 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200"/>
      <c r="B132" s="201"/>
      <c r="C132" s="202" t="s">
        <v>197</v>
      </c>
      <c r="D132" s="203" t="s">
        <v>59</v>
      </c>
      <c r="E132" s="203" t="s">
        <v>55</v>
      </c>
      <c r="F132" s="203" t="s">
        <v>56</v>
      </c>
      <c r="G132" s="203" t="s">
        <v>198</v>
      </c>
      <c r="H132" s="203" t="s">
        <v>199</v>
      </c>
      <c r="I132" s="203" t="s">
        <v>200</v>
      </c>
      <c r="J132" s="204" t="s">
        <v>168</v>
      </c>
      <c r="K132" s="205" t="s">
        <v>201</v>
      </c>
      <c r="L132" s="206"/>
      <c r="M132" s="100" t="s">
        <v>1</v>
      </c>
      <c r="N132" s="101" t="s">
        <v>38</v>
      </c>
      <c r="O132" s="101" t="s">
        <v>202</v>
      </c>
      <c r="P132" s="101" t="s">
        <v>203</v>
      </c>
      <c r="Q132" s="101" t="s">
        <v>204</v>
      </c>
      <c r="R132" s="101" t="s">
        <v>205</v>
      </c>
      <c r="S132" s="101" t="s">
        <v>206</v>
      </c>
      <c r="T132" s="102" t="s">
        <v>207</v>
      </c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</row>
    <row r="133" spans="1:63" s="2" customFormat="1" ht="22.8" customHeight="1">
      <c r="A133" s="38"/>
      <c r="B133" s="39"/>
      <c r="C133" s="107" t="s">
        <v>208</v>
      </c>
      <c r="D133" s="40"/>
      <c r="E133" s="40"/>
      <c r="F133" s="40"/>
      <c r="G133" s="40"/>
      <c r="H133" s="40"/>
      <c r="I133" s="40"/>
      <c r="J133" s="207">
        <f>BK133</f>
        <v>0</v>
      </c>
      <c r="K133" s="40"/>
      <c r="L133" s="44"/>
      <c r="M133" s="103"/>
      <c r="N133" s="208"/>
      <c r="O133" s="104"/>
      <c r="P133" s="209">
        <f>P134+P145</f>
        <v>0</v>
      </c>
      <c r="Q133" s="104"/>
      <c r="R133" s="209">
        <f>R134+R145</f>
        <v>0.26526119000000004</v>
      </c>
      <c r="S133" s="104"/>
      <c r="T133" s="210">
        <f>T134+T145</f>
        <v>0.034140000000000004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73</v>
      </c>
      <c r="AU133" s="17" t="s">
        <v>170</v>
      </c>
      <c r="BK133" s="211">
        <f>BK134+BK145</f>
        <v>0</v>
      </c>
    </row>
    <row r="134" spans="1:63" s="12" customFormat="1" ht="25.9" customHeight="1">
      <c r="A134" s="12"/>
      <c r="B134" s="212"/>
      <c r="C134" s="213"/>
      <c r="D134" s="214" t="s">
        <v>73</v>
      </c>
      <c r="E134" s="215" t="s">
        <v>209</v>
      </c>
      <c r="F134" s="215" t="s">
        <v>210</v>
      </c>
      <c r="G134" s="213"/>
      <c r="H134" s="213"/>
      <c r="I134" s="216"/>
      <c r="J134" s="217">
        <f>BK134</f>
        <v>0</v>
      </c>
      <c r="K134" s="213"/>
      <c r="L134" s="218"/>
      <c r="M134" s="219"/>
      <c r="N134" s="220"/>
      <c r="O134" s="220"/>
      <c r="P134" s="221">
        <f>P135+P137+P140</f>
        <v>0</v>
      </c>
      <c r="Q134" s="220"/>
      <c r="R134" s="221">
        <f>R135+R137+R140</f>
        <v>0</v>
      </c>
      <c r="S134" s="220"/>
      <c r="T134" s="222">
        <f>T135+T137+T140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82</v>
      </c>
      <c r="AT134" s="224" t="s">
        <v>73</v>
      </c>
      <c r="AU134" s="224" t="s">
        <v>74</v>
      </c>
      <c r="AY134" s="223" t="s">
        <v>211</v>
      </c>
      <c r="BK134" s="225">
        <f>BK135+BK137+BK140</f>
        <v>0</v>
      </c>
    </row>
    <row r="135" spans="1:63" s="12" customFormat="1" ht="22.8" customHeight="1">
      <c r="A135" s="12"/>
      <c r="B135" s="212"/>
      <c r="C135" s="213"/>
      <c r="D135" s="214" t="s">
        <v>73</v>
      </c>
      <c r="E135" s="226" t="s">
        <v>244</v>
      </c>
      <c r="F135" s="226" t="s">
        <v>336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P136</f>
        <v>0</v>
      </c>
      <c r="Q135" s="220"/>
      <c r="R135" s="221">
        <f>R136</f>
        <v>0</v>
      </c>
      <c r="S135" s="220"/>
      <c r="T135" s="222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82</v>
      </c>
      <c r="AT135" s="224" t="s">
        <v>73</v>
      </c>
      <c r="AU135" s="224" t="s">
        <v>82</v>
      </c>
      <c r="AY135" s="223" t="s">
        <v>211</v>
      </c>
      <c r="BK135" s="225">
        <f>BK136</f>
        <v>0</v>
      </c>
    </row>
    <row r="136" spans="1:65" s="2" customFormat="1" ht="16.5" customHeight="1">
      <c r="A136" s="38"/>
      <c r="B136" s="39"/>
      <c r="C136" s="228" t="s">
        <v>82</v>
      </c>
      <c r="D136" s="228" t="s">
        <v>213</v>
      </c>
      <c r="E136" s="229" t="s">
        <v>1518</v>
      </c>
      <c r="F136" s="230" t="s">
        <v>1519</v>
      </c>
      <c r="G136" s="231" t="s">
        <v>1520</v>
      </c>
      <c r="H136" s="232">
        <v>1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39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1521</v>
      </c>
      <c r="AT136" s="240" t="s">
        <v>213</v>
      </c>
      <c r="AU136" s="240" t="s">
        <v>84</v>
      </c>
      <c r="AY136" s="17" t="s">
        <v>211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82</v>
      </c>
      <c r="BK136" s="241">
        <f>ROUND(I136*H136,2)</f>
        <v>0</v>
      </c>
      <c r="BL136" s="17" t="s">
        <v>1521</v>
      </c>
      <c r="BM136" s="240" t="s">
        <v>1879</v>
      </c>
    </row>
    <row r="137" spans="1:63" s="12" customFormat="1" ht="22.8" customHeight="1">
      <c r="A137" s="12"/>
      <c r="B137" s="212"/>
      <c r="C137" s="213"/>
      <c r="D137" s="214" t="s">
        <v>73</v>
      </c>
      <c r="E137" s="226" t="s">
        <v>264</v>
      </c>
      <c r="F137" s="226" t="s">
        <v>472</v>
      </c>
      <c r="G137" s="213"/>
      <c r="H137" s="213"/>
      <c r="I137" s="216"/>
      <c r="J137" s="227">
        <f>BK137</f>
        <v>0</v>
      </c>
      <c r="K137" s="213"/>
      <c r="L137" s="218"/>
      <c r="M137" s="219"/>
      <c r="N137" s="220"/>
      <c r="O137" s="220"/>
      <c r="P137" s="221">
        <f>SUM(P138:P139)</f>
        <v>0</v>
      </c>
      <c r="Q137" s="220"/>
      <c r="R137" s="221">
        <f>SUM(R138:R139)</f>
        <v>0</v>
      </c>
      <c r="S137" s="220"/>
      <c r="T137" s="222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82</v>
      </c>
      <c r="AT137" s="224" t="s">
        <v>73</v>
      </c>
      <c r="AU137" s="224" t="s">
        <v>82</v>
      </c>
      <c r="AY137" s="223" t="s">
        <v>211</v>
      </c>
      <c r="BK137" s="225">
        <f>SUM(BK138:BK139)</f>
        <v>0</v>
      </c>
    </row>
    <row r="138" spans="1:65" s="2" customFormat="1" ht="16.5" customHeight="1">
      <c r="A138" s="38"/>
      <c r="B138" s="39"/>
      <c r="C138" s="228" t="s">
        <v>84</v>
      </c>
      <c r="D138" s="228" t="s">
        <v>213</v>
      </c>
      <c r="E138" s="229" t="s">
        <v>1529</v>
      </c>
      <c r="F138" s="230" t="s">
        <v>1530</v>
      </c>
      <c r="G138" s="231" t="s">
        <v>895</v>
      </c>
      <c r="H138" s="232">
        <v>1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39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1521</v>
      </c>
      <c r="AT138" s="240" t="s">
        <v>213</v>
      </c>
      <c r="AU138" s="240" t="s">
        <v>84</v>
      </c>
      <c r="AY138" s="17" t="s">
        <v>211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82</v>
      </c>
      <c r="BK138" s="241">
        <f>ROUND(I138*H138,2)</f>
        <v>0</v>
      </c>
      <c r="BL138" s="17" t="s">
        <v>1521</v>
      </c>
      <c r="BM138" s="240" t="s">
        <v>1880</v>
      </c>
    </row>
    <row r="139" spans="1:65" s="2" customFormat="1" ht="16.5" customHeight="1">
      <c r="A139" s="38"/>
      <c r="B139" s="39"/>
      <c r="C139" s="228" t="s">
        <v>94</v>
      </c>
      <c r="D139" s="228" t="s">
        <v>213</v>
      </c>
      <c r="E139" s="229" t="s">
        <v>1532</v>
      </c>
      <c r="F139" s="230" t="s">
        <v>1533</v>
      </c>
      <c r="G139" s="231" t="s">
        <v>1520</v>
      </c>
      <c r="H139" s="232">
        <v>1</v>
      </c>
      <c r="I139" s="233"/>
      <c r="J139" s="234">
        <f>ROUND(I139*H139,2)</f>
        <v>0</v>
      </c>
      <c r="K139" s="235"/>
      <c r="L139" s="44"/>
      <c r="M139" s="236" t="s">
        <v>1</v>
      </c>
      <c r="N139" s="237" t="s">
        <v>39</v>
      </c>
      <c r="O139" s="91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0" t="s">
        <v>1521</v>
      </c>
      <c r="AT139" s="240" t="s">
        <v>213</v>
      </c>
      <c r="AU139" s="240" t="s">
        <v>84</v>
      </c>
      <c r="AY139" s="17" t="s">
        <v>211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7" t="s">
        <v>82</v>
      </c>
      <c r="BK139" s="241">
        <f>ROUND(I139*H139,2)</f>
        <v>0</v>
      </c>
      <c r="BL139" s="17" t="s">
        <v>1521</v>
      </c>
      <c r="BM139" s="240" t="s">
        <v>1881</v>
      </c>
    </row>
    <row r="140" spans="1:63" s="12" customFormat="1" ht="22.8" customHeight="1">
      <c r="A140" s="12"/>
      <c r="B140" s="212"/>
      <c r="C140" s="213"/>
      <c r="D140" s="214" t="s">
        <v>73</v>
      </c>
      <c r="E140" s="226" t="s">
        <v>610</v>
      </c>
      <c r="F140" s="226" t="s">
        <v>611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SUM(P141:P144)</f>
        <v>0</v>
      </c>
      <c r="Q140" s="220"/>
      <c r="R140" s="221">
        <f>SUM(R141:R144)</f>
        <v>0</v>
      </c>
      <c r="S140" s="220"/>
      <c r="T140" s="222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82</v>
      </c>
      <c r="AT140" s="224" t="s">
        <v>73</v>
      </c>
      <c r="AU140" s="224" t="s">
        <v>82</v>
      </c>
      <c r="AY140" s="223" t="s">
        <v>211</v>
      </c>
      <c r="BK140" s="225">
        <f>SUM(BK141:BK144)</f>
        <v>0</v>
      </c>
    </row>
    <row r="141" spans="1:65" s="2" customFormat="1" ht="24.15" customHeight="1">
      <c r="A141" s="38"/>
      <c r="B141" s="39"/>
      <c r="C141" s="228" t="s">
        <v>217</v>
      </c>
      <c r="D141" s="228" t="s">
        <v>213</v>
      </c>
      <c r="E141" s="229" t="s">
        <v>1535</v>
      </c>
      <c r="F141" s="230" t="s">
        <v>1536</v>
      </c>
      <c r="G141" s="231" t="s">
        <v>247</v>
      </c>
      <c r="H141" s="232">
        <v>0.2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39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217</v>
      </c>
      <c r="AT141" s="240" t="s">
        <v>213</v>
      </c>
      <c r="AU141" s="240" t="s">
        <v>84</v>
      </c>
      <c r="AY141" s="17" t="s">
        <v>211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82</v>
      </c>
      <c r="BK141" s="241">
        <f>ROUND(I141*H141,2)</f>
        <v>0</v>
      </c>
      <c r="BL141" s="17" t="s">
        <v>217</v>
      </c>
      <c r="BM141" s="240" t="s">
        <v>1882</v>
      </c>
    </row>
    <row r="142" spans="1:65" s="2" customFormat="1" ht="24.15" customHeight="1">
      <c r="A142" s="38"/>
      <c r="B142" s="39"/>
      <c r="C142" s="228" t="s">
        <v>239</v>
      </c>
      <c r="D142" s="228" t="s">
        <v>213</v>
      </c>
      <c r="E142" s="229" t="s">
        <v>617</v>
      </c>
      <c r="F142" s="230" t="s">
        <v>618</v>
      </c>
      <c r="G142" s="231" t="s">
        <v>247</v>
      </c>
      <c r="H142" s="232">
        <v>0.2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39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217</v>
      </c>
      <c r="AT142" s="240" t="s">
        <v>213</v>
      </c>
      <c r="AU142" s="240" t="s">
        <v>84</v>
      </c>
      <c r="AY142" s="17" t="s">
        <v>211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82</v>
      </c>
      <c r="BK142" s="241">
        <f>ROUND(I142*H142,2)</f>
        <v>0</v>
      </c>
      <c r="BL142" s="17" t="s">
        <v>217</v>
      </c>
      <c r="BM142" s="240" t="s">
        <v>1883</v>
      </c>
    </row>
    <row r="143" spans="1:65" s="2" customFormat="1" ht="16.5" customHeight="1">
      <c r="A143" s="38"/>
      <c r="B143" s="39"/>
      <c r="C143" s="228" t="s">
        <v>244</v>
      </c>
      <c r="D143" s="228" t="s">
        <v>213</v>
      </c>
      <c r="E143" s="229" t="s">
        <v>1539</v>
      </c>
      <c r="F143" s="230" t="s">
        <v>1540</v>
      </c>
      <c r="G143" s="231" t="s">
        <v>247</v>
      </c>
      <c r="H143" s="232">
        <v>0.2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39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217</v>
      </c>
      <c r="AT143" s="240" t="s">
        <v>213</v>
      </c>
      <c r="AU143" s="240" t="s">
        <v>84</v>
      </c>
      <c r="AY143" s="17" t="s">
        <v>211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82</v>
      </c>
      <c r="BK143" s="241">
        <f>ROUND(I143*H143,2)</f>
        <v>0</v>
      </c>
      <c r="BL143" s="17" t="s">
        <v>217</v>
      </c>
      <c r="BM143" s="240" t="s">
        <v>1884</v>
      </c>
    </row>
    <row r="144" spans="1:65" s="2" customFormat="1" ht="24.15" customHeight="1">
      <c r="A144" s="38"/>
      <c r="B144" s="39"/>
      <c r="C144" s="280" t="s">
        <v>251</v>
      </c>
      <c r="D144" s="280" t="s">
        <v>258</v>
      </c>
      <c r="E144" s="281" t="s">
        <v>1542</v>
      </c>
      <c r="F144" s="282" t="s">
        <v>1543</v>
      </c>
      <c r="G144" s="283" t="s">
        <v>274</v>
      </c>
      <c r="H144" s="284">
        <v>1</v>
      </c>
      <c r="I144" s="285"/>
      <c r="J144" s="286">
        <f>ROUND(I144*H144,2)</f>
        <v>0</v>
      </c>
      <c r="K144" s="287"/>
      <c r="L144" s="288"/>
      <c r="M144" s="289" t="s">
        <v>1</v>
      </c>
      <c r="N144" s="290" t="s">
        <v>39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257</v>
      </c>
      <c r="AT144" s="240" t="s">
        <v>258</v>
      </c>
      <c r="AU144" s="240" t="s">
        <v>84</v>
      </c>
      <c r="AY144" s="17" t="s">
        <v>211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82</v>
      </c>
      <c r="BK144" s="241">
        <f>ROUND(I144*H144,2)</f>
        <v>0</v>
      </c>
      <c r="BL144" s="17" t="s">
        <v>217</v>
      </c>
      <c r="BM144" s="240" t="s">
        <v>1885</v>
      </c>
    </row>
    <row r="145" spans="1:63" s="12" customFormat="1" ht="25.9" customHeight="1">
      <c r="A145" s="12"/>
      <c r="B145" s="212"/>
      <c r="C145" s="213"/>
      <c r="D145" s="214" t="s">
        <v>73</v>
      </c>
      <c r="E145" s="215" t="s">
        <v>670</v>
      </c>
      <c r="F145" s="215" t="s">
        <v>671</v>
      </c>
      <c r="G145" s="213"/>
      <c r="H145" s="213"/>
      <c r="I145" s="216"/>
      <c r="J145" s="217">
        <f>BK145</f>
        <v>0</v>
      </c>
      <c r="K145" s="213"/>
      <c r="L145" s="218"/>
      <c r="M145" s="219"/>
      <c r="N145" s="220"/>
      <c r="O145" s="220"/>
      <c r="P145" s="221">
        <f>P146+P150+P166+P180</f>
        <v>0</v>
      </c>
      <c r="Q145" s="220"/>
      <c r="R145" s="221">
        <f>R146+R150+R166+R180</f>
        <v>0.26526119000000004</v>
      </c>
      <c r="S145" s="220"/>
      <c r="T145" s="222">
        <f>T146+T150+T166+T180</f>
        <v>0.034140000000000004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3" t="s">
        <v>84</v>
      </c>
      <c r="AT145" s="224" t="s">
        <v>73</v>
      </c>
      <c r="AU145" s="224" t="s">
        <v>74</v>
      </c>
      <c r="AY145" s="223" t="s">
        <v>211</v>
      </c>
      <c r="BK145" s="225">
        <f>BK146+BK150+BK166+BK180</f>
        <v>0</v>
      </c>
    </row>
    <row r="146" spans="1:63" s="12" customFormat="1" ht="22.8" customHeight="1">
      <c r="A146" s="12"/>
      <c r="B146" s="212"/>
      <c r="C146" s="213"/>
      <c r="D146" s="214" t="s">
        <v>73</v>
      </c>
      <c r="E146" s="226" t="s">
        <v>1553</v>
      </c>
      <c r="F146" s="226" t="s">
        <v>1554</v>
      </c>
      <c r="G146" s="213"/>
      <c r="H146" s="213"/>
      <c r="I146" s="216"/>
      <c r="J146" s="227">
        <f>BK146</f>
        <v>0</v>
      </c>
      <c r="K146" s="213"/>
      <c r="L146" s="218"/>
      <c r="M146" s="219"/>
      <c r="N146" s="220"/>
      <c r="O146" s="220"/>
      <c r="P146" s="221">
        <f>SUM(P147:P149)</f>
        <v>0</v>
      </c>
      <c r="Q146" s="220"/>
      <c r="R146" s="221">
        <f>SUM(R147:R149)</f>
        <v>0</v>
      </c>
      <c r="S146" s="220"/>
      <c r="T146" s="222">
        <f>SUM(T147:T149)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3" t="s">
        <v>84</v>
      </c>
      <c r="AT146" s="224" t="s">
        <v>73</v>
      </c>
      <c r="AU146" s="224" t="s">
        <v>82</v>
      </c>
      <c r="AY146" s="223" t="s">
        <v>211</v>
      </c>
      <c r="BK146" s="225">
        <f>SUM(BK147:BK149)</f>
        <v>0</v>
      </c>
    </row>
    <row r="147" spans="1:65" s="2" customFormat="1" ht="16.5" customHeight="1">
      <c r="A147" s="38"/>
      <c r="B147" s="39"/>
      <c r="C147" s="228" t="s">
        <v>257</v>
      </c>
      <c r="D147" s="228" t="s">
        <v>213</v>
      </c>
      <c r="E147" s="229" t="s">
        <v>1555</v>
      </c>
      <c r="F147" s="230" t="s">
        <v>1556</v>
      </c>
      <c r="G147" s="231" t="s">
        <v>292</v>
      </c>
      <c r="H147" s="232">
        <v>2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39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310</v>
      </c>
      <c r="AT147" s="240" t="s">
        <v>213</v>
      </c>
      <c r="AU147" s="240" t="s">
        <v>84</v>
      </c>
      <c r="AY147" s="17" t="s">
        <v>211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82</v>
      </c>
      <c r="BK147" s="241">
        <f>ROUND(I147*H147,2)</f>
        <v>0</v>
      </c>
      <c r="BL147" s="17" t="s">
        <v>310</v>
      </c>
      <c r="BM147" s="240" t="s">
        <v>1886</v>
      </c>
    </row>
    <row r="148" spans="1:65" s="2" customFormat="1" ht="16.5" customHeight="1">
      <c r="A148" s="38"/>
      <c r="B148" s="39"/>
      <c r="C148" s="228" t="s">
        <v>264</v>
      </c>
      <c r="D148" s="228" t="s">
        <v>213</v>
      </c>
      <c r="E148" s="229" t="s">
        <v>1558</v>
      </c>
      <c r="F148" s="230" t="s">
        <v>1559</v>
      </c>
      <c r="G148" s="231" t="s">
        <v>1106</v>
      </c>
      <c r="H148" s="232">
        <v>1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39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1521</v>
      </c>
      <c r="AT148" s="240" t="s">
        <v>213</v>
      </c>
      <c r="AU148" s="240" t="s">
        <v>84</v>
      </c>
      <c r="AY148" s="17" t="s">
        <v>211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82</v>
      </c>
      <c r="BK148" s="241">
        <f>ROUND(I148*H148,2)</f>
        <v>0</v>
      </c>
      <c r="BL148" s="17" t="s">
        <v>1521</v>
      </c>
      <c r="BM148" s="240" t="s">
        <v>1887</v>
      </c>
    </row>
    <row r="149" spans="1:65" s="2" customFormat="1" ht="16.5" customHeight="1">
      <c r="A149" s="38"/>
      <c r="B149" s="39"/>
      <c r="C149" s="228" t="s">
        <v>271</v>
      </c>
      <c r="D149" s="228" t="s">
        <v>213</v>
      </c>
      <c r="E149" s="229" t="s">
        <v>1561</v>
      </c>
      <c r="F149" s="230" t="s">
        <v>1562</v>
      </c>
      <c r="G149" s="231" t="s">
        <v>1106</v>
      </c>
      <c r="H149" s="232">
        <v>1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39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1521</v>
      </c>
      <c r="AT149" s="240" t="s">
        <v>213</v>
      </c>
      <c r="AU149" s="240" t="s">
        <v>84</v>
      </c>
      <c r="AY149" s="17" t="s">
        <v>211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82</v>
      </c>
      <c r="BK149" s="241">
        <f>ROUND(I149*H149,2)</f>
        <v>0</v>
      </c>
      <c r="BL149" s="17" t="s">
        <v>1521</v>
      </c>
      <c r="BM149" s="240" t="s">
        <v>1888</v>
      </c>
    </row>
    <row r="150" spans="1:63" s="12" customFormat="1" ht="22.8" customHeight="1">
      <c r="A150" s="12"/>
      <c r="B150" s="212"/>
      <c r="C150" s="213"/>
      <c r="D150" s="214" t="s">
        <v>73</v>
      </c>
      <c r="E150" s="226" t="s">
        <v>1019</v>
      </c>
      <c r="F150" s="226" t="s">
        <v>1020</v>
      </c>
      <c r="G150" s="213"/>
      <c r="H150" s="213"/>
      <c r="I150" s="216"/>
      <c r="J150" s="227">
        <f>BK150</f>
        <v>0</v>
      </c>
      <c r="K150" s="213"/>
      <c r="L150" s="218"/>
      <c r="M150" s="219"/>
      <c r="N150" s="220"/>
      <c r="O150" s="220"/>
      <c r="P150" s="221">
        <f>SUM(P151:P165)</f>
        <v>0</v>
      </c>
      <c r="Q150" s="220"/>
      <c r="R150" s="221">
        <f>SUM(R151:R165)</f>
        <v>0.08930119</v>
      </c>
      <c r="S150" s="220"/>
      <c r="T150" s="222">
        <f>SUM(T151:T165)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84</v>
      </c>
      <c r="AT150" s="224" t="s">
        <v>73</v>
      </c>
      <c r="AU150" s="224" t="s">
        <v>82</v>
      </c>
      <c r="AY150" s="223" t="s">
        <v>211</v>
      </c>
      <c r="BK150" s="225">
        <f>SUM(BK151:BK165)</f>
        <v>0</v>
      </c>
    </row>
    <row r="151" spans="1:65" s="2" customFormat="1" ht="33" customHeight="1">
      <c r="A151" s="38"/>
      <c r="B151" s="39"/>
      <c r="C151" s="228" t="s">
        <v>277</v>
      </c>
      <c r="D151" s="228" t="s">
        <v>213</v>
      </c>
      <c r="E151" s="229" t="s">
        <v>1022</v>
      </c>
      <c r="F151" s="230" t="s">
        <v>1023</v>
      </c>
      <c r="G151" s="231" t="s">
        <v>292</v>
      </c>
      <c r="H151" s="232">
        <v>8</v>
      </c>
      <c r="I151" s="233"/>
      <c r="J151" s="234">
        <f>ROUND(I151*H151,2)</f>
        <v>0</v>
      </c>
      <c r="K151" s="235"/>
      <c r="L151" s="44"/>
      <c r="M151" s="236" t="s">
        <v>1</v>
      </c>
      <c r="N151" s="237" t="s">
        <v>39</v>
      </c>
      <c r="O151" s="91"/>
      <c r="P151" s="238">
        <f>O151*H151</f>
        <v>0</v>
      </c>
      <c r="Q151" s="238">
        <v>0.00125</v>
      </c>
      <c r="R151" s="238">
        <f>Q151*H151</f>
        <v>0.01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310</v>
      </c>
      <c r="AT151" s="240" t="s">
        <v>213</v>
      </c>
      <c r="AU151" s="240" t="s">
        <v>84</v>
      </c>
      <c r="AY151" s="17" t="s">
        <v>211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82</v>
      </c>
      <c r="BK151" s="241">
        <f>ROUND(I151*H151,2)</f>
        <v>0</v>
      </c>
      <c r="BL151" s="17" t="s">
        <v>310</v>
      </c>
      <c r="BM151" s="240" t="s">
        <v>1889</v>
      </c>
    </row>
    <row r="152" spans="1:65" s="2" customFormat="1" ht="16.5" customHeight="1">
      <c r="A152" s="38"/>
      <c r="B152" s="39"/>
      <c r="C152" s="280" t="s">
        <v>8</v>
      </c>
      <c r="D152" s="280" t="s">
        <v>258</v>
      </c>
      <c r="E152" s="281" t="s">
        <v>1565</v>
      </c>
      <c r="F152" s="282" t="s">
        <v>1566</v>
      </c>
      <c r="G152" s="283" t="s">
        <v>292</v>
      </c>
      <c r="H152" s="284">
        <v>10.727</v>
      </c>
      <c r="I152" s="285"/>
      <c r="J152" s="286">
        <f>ROUND(I152*H152,2)</f>
        <v>0</v>
      </c>
      <c r="K152" s="287"/>
      <c r="L152" s="288"/>
      <c r="M152" s="289" t="s">
        <v>1</v>
      </c>
      <c r="N152" s="290" t="s">
        <v>39</v>
      </c>
      <c r="O152" s="91"/>
      <c r="P152" s="238">
        <f>O152*H152</f>
        <v>0</v>
      </c>
      <c r="Q152" s="238">
        <v>0.006</v>
      </c>
      <c r="R152" s="238">
        <f>Q152*H152</f>
        <v>0.064362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468</v>
      </c>
      <c r="AT152" s="240" t="s">
        <v>258</v>
      </c>
      <c r="AU152" s="240" t="s">
        <v>84</v>
      </c>
      <c r="AY152" s="17" t="s">
        <v>211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82</v>
      </c>
      <c r="BK152" s="241">
        <f>ROUND(I152*H152,2)</f>
        <v>0</v>
      </c>
      <c r="BL152" s="17" t="s">
        <v>310</v>
      </c>
      <c r="BM152" s="240" t="s">
        <v>1890</v>
      </c>
    </row>
    <row r="153" spans="1:51" s="14" customFormat="1" ht="12">
      <c r="A153" s="14"/>
      <c r="B153" s="258"/>
      <c r="C153" s="259"/>
      <c r="D153" s="249" t="s">
        <v>221</v>
      </c>
      <c r="E153" s="260" t="s">
        <v>1</v>
      </c>
      <c r="F153" s="261" t="s">
        <v>1891</v>
      </c>
      <c r="G153" s="259"/>
      <c r="H153" s="262">
        <v>10.727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8" t="s">
        <v>221</v>
      </c>
      <c r="AU153" s="268" t="s">
        <v>84</v>
      </c>
      <c r="AV153" s="14" t="s">
        <v>84</v>
      </c>
      <c r="AW153" s="14" t="s">
        <v>31</v>
      </c>
      <c r="AX153" s="14" t="s">
        <v>82</v>
      </c>
      <c r="AY153" s="268" t="s">
        <v>211</v>
      </c>
    </row>
    <row r="154" spans="1:65" s="2" customFormat="1" ht="16.5" customHeight="1">
      <c r="A154" s="38"/>
      <c r="B154" s="39"/>
      <c r="C154" s="280" t="s">
        <v>289</v>
      </c>
      <c r="D154" s="280" t="s">
        <v>258</v>
      </c>
      <c r="E154" s="281" t="s">
        <v>1569</v>
      </c>
      <c r="F154" s="282" t="s">
        <v>1570</v>
      </c>
      <c r="G154" s="283" t="s">
        <v>313</v>
      </c>
      <c r="H154" s="284">
        <v>8.105</v>
      </c>
      <c r="I154" s="285"/>
      <c r="J154" s="286">
        <f>ROUND(I154*H154,2)</f>
        <v>0</v>
      </c>
      <c r="K154" s="287"/>
      <c r="L154" s="288"/>
      <c r="M154" s="289" t="s">
        <v>1</v>
      </c>
      <c r="N154" s="290" t="s">
        <v>39</v>
      </c>
      <c r="O154" s="91"/>
      <c r="P154" s="238">
        <f>O154*H154</f>
        <v>0</v>
      </c>
      <c r="Q154" s="238">
        <v>0.00038</v>
      </c>
      <c r="R154" s="238">
        <f>Q154*H154</f>
        <v>0.0030799000000000004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468</v>
      </c>
      <c r="AT154" s="240" t="s">
        <v>258</v>
      </c>
      <c r="AU154" s="240" t="s">
        <v>84</v>
      </c>
      <c r="AY154" s="17" t="s">
        <v>211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82</v>
      </c>
      <c r="BK154" s="241">
        <f>ROUND(I154*H154,2)</f>
        <v>0</v>
      </c>
      <c r="BL154" s="17" t="s">
        <v>310</v>
      </c>
      <c r="BM154" s="240" t="s">
        <v>1892</v>
      </c>
    </row>
    <row r="155" spans="1:51" s="14" customFormat="1" ht="12">
      <c r="A155" s="14"/>
      <c r="B155" s="258"/>
      <c r="C155" s="259"/>
      <c r="D155" s="249" t="s">
        <v>221</v>
      </c>
      <c r="E155" s="260" t="s">
        <v>1</v>
      </c>
      <c r="F155" s="261" t="s">
        <v>1893</v>
      </c>
      <c r="G155" s="259"/>
      <c r="H155" s="262">
        <v>8.105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8" t="s">
        <v>221</v>
      </c>
      <c r="AU155" s="268" t="s">
        <v>84</v>
      </c>
      <c r="AV155" s="14" t="s">
        <v>84</v>
      </c>
      <c r="AW155" s="14" t="s">
        <v>31</v>
      </c>
      <c r="AX155" s="14" t="s">
        <v>82</v>
      </c>
      <c r="AY155" s="268" t="s">
        <v>211</v>
      </c>
    </row>
    <row r="156" spans="1:65" s="2" customFormat="1" ht="16.5" customHeight="1">
      <c r="A156" s="38"/>
      <c r="B156" s="39"/>
      <c r="C156" s="280" t="s">
        <v>298</v>
      </c>
      <c r="D156" s="280" t="s">
        <v>258</v>
      </c>
      <c r="E156" s="281" t="s">
        <v>1573</v>
      </c>
      <c r="F156" s="282" t="s">
        <v>1574</v>
      </c>
      <c r="G156" s="283" t="s">
        <v>313</v>
      </c>
      <c r="H156" s="284">
        <v>16.686</v>
      </c>
      <c r="I156" s="285"/>
      <c r="J156" s="286">
        <f>ROUND(I156*H156,2)</f>
        <v>0</v>
      </c>
      <c r="K156" s="287"/>
      <c r="L156" s="288"/>
      <c r="M156" s="289" t="s">
        <v>1</v>
      </c>
      <c r="N156" s="290" t="s">
        <v>39</v>
      </c>
      <c r="O156" s="91"/>
      <c r="P156" s="238">
        <f>O156*H156</f>
        <v>0</v>
      </c>
      <c r="Q156" s="238">
        <v>0.00035</v>
      </c>
      <c r="R156" s="238">
        <f>Q156*H156</f>
        <v>0.0058401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468</v>
      </c>
      <c r="AT156" s="240" t="s">
        <v>258</v>
      </c>
      <c r="AU156" s="240" t="s">
        <v>84</v>
      </c>
      <c r="AY156" s="17" t="s">
        <v>211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82</v>
      </c>
      <c r="BK156" s="241">
        <f>ROUND(I156*H156,2)</f>
        <v>0</v>
      </c>
      <c r="BL156" s="17" t="s">
        <v>310</v>
      </c>
      <c r="BM156" s="240" t="s">
        <v>1894</v>
      </c>
    </row>
    <row r="157" spans="1:51" s="14" customFormat="1" ht="12">
      <c r="A157" s="14"/>
      <c r="B157" s="258"/>
      <c r="C157" s="259"/>
      <c r="D157" s="249" t="s">
        <v>221</v>
      </c>
      <c r="E157" s="260" t="s">
        <v>1</v>
      </c>
      <c r="F157" s="261" t="s">
        <v>1895</v>
      </c>
      <c r="G157" s="259"/>
      <c r="H157" s="262">
        <v>16.686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8" t="s">
        <v>221</v>
      </c>
      <c r="AU157" s="268" t="s">
        <v>84</v>
      </c>
      <c r="AV157" s="14" t="s">
        <v>84</v>
      </c>
      <c r="AW157" s="14" t="s">
        <v>31</v>
      </c>
      <c r="AX157" s="14" t="s">
        <v>82</v>
      </c>
      <c r="AY157" s="268" t="s">
        <v>211</v>
      </c>
    </row>
    <row r="158" spans="1:65" s="2" customFormat="1" ht="16.5" customHeight="1">
      <c r="A158" s="38"/>
      <c r="B158" s="39"/>
      <c r="C158" s="280" t="s">
        <v>303</v>
      </c>
      <c r="D158" s="280" t="s">
        <v>258</v>
      </c>
      <c r="E158" s="281" t="s">
        <v>1577</v>
      </c>
      <c r="F158" s="282" t="s">
        <v>1578</v>
      </c>
      <c r="G158" s="283" t="s">
        <v>313</v>
      </c>
      <c r="H158" s="284">
        <v>8.343</v>
      </c>
      <c r="I158" s="285"/>
      <c r="J158" s="286">
        <f>ROUND(I158*H158,2)</f>
        <v>0</v>
      </c>
      <c r="K158" s="287"/>
      <c r="L158" s="288"/>
      <c r="M158" s="289" t="s">
        <v>1</v>
      </c>
      <c r="N158" s="290" t="s">
        <v>39</v>
      </c>
      <c r="O158" s="91"/>
      <c r="P158" s="238">
        <f>O158*H158</f>
        <v>0</v>
      </c>
      <c r="Q158" s="238">
        <v>0.00035</v>
      </c>
      <c r="R158" s="238">
        <f>Q158*H158</f>
        <v>0.00292005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468</v>
      </c>
      <c r="AT158" s="240" t="s">
        <v>258</v>
      </c>
      <c r="AU158" s="240" t="s">
        <v>84</v>
      </c>
      <c r="AY158" s="17" t="s">
        <v>211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82</v>
      </c>
      <c r="BK158" s="241">
        <f>ROUND(I158*H158,2)</f>
        <v>0</v>
      </c>
      <c r="BL158" s="17" t="s">
        <v>310</v>
      </c>
      <c r="BM158" s="240" t="s">
        <v>1896</v>
      </c>
    </row>
    <row r="159" spans="1:51" s="14" customFormat="1" ht="12">
      <c r="A159" s="14"/>
      <c r="B159" s="258"/>
      <c r="C159" s="259"/>
      <c r="D159" s="249" t="s">
        <v>221</v>
      </c>
      <c r="E159" s="260" t="s">
        <v>1</v>
      </c>
      <c r="F159" s="261" t="s">
        <v>1897</v>
      </c>
      <c r="G159" s="259"/>
      <c r="H159" s="262">
        <v>8.343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8" t="s">
        <v>221</v>
      </c>
      <c r="AU159" s="268" t="s">
        <v>84</v>
      </c>
      <c r="AV159" s="14" t="s">
        <v>84</v>
      </c>
      <c r="AW159" s="14" t="s">
        <v>31</v>
      </c>
      <c r="AX159" s="14" t="s">
        <v>82</v>
      </c>
      <c r="AY159" s="268" t="s">
        <v>211</v>
      </c>
    </row>
    <row r="160" spans="1:65" s="2" customFormat="1" ht="16.5" customHeight="1">
      <c r="A160" s="38"/>
      <c r="B160" s="39"/>
      <c r="C160" s="280" t="s">
        <v>310</v>
      </c>
      <c r="D160" s="280" t="s">
        <v>258</v>
      </c>
      <c r="E160" s="281" t="s">
        <v>1581</v>
      </c>
      <c r="F160" s="282" t="s">
        <v>1582</v>
      </c>
      <c r="G160" s="283" t="s">
        <v>313</v>
      </c>
      <c r="H160" s="284">
        <v>4.768</v>
      </c>
      <c r="I160" s="285"/>
      <c r="J160" s="286">
        <f>ROUND(I160*H160,2)</f>
        <v>0</v>
      </c>
      <c r="K160" s="287"/>
      <c r="L160" s="288"/>
      <c r="M160" s="289" t="s">
        <v>1</v>
      </c>
      <c r="N160" s="290" t="s">
        <v>39</v>
      </c>
      <c r="O160" s="91"/>
      <c r="P160" s="238">
        <f>O160*H160</f>
        <v>0</v>
      </c>
      <c r="Q160" s="238">
        <v>0.0005</v>
      </c>
      <c r="R160" s="238">
        <f>Q160*H160</f>
        <v>0.002384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468</v>
      </c>
      <c r="AT160" s="240" t="s">
        <v>258</v>
      </c>
      <c r="AU160" s="240" t="s">
        <v>84</v>
      </c>
      <c r="AY160" s="17" t="s">
        <v>211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82</v>
      </c>
      <c r="BK160" s="241">
        <f>ROUND(I160*H160,2)</f>
        <v>0</v>
      </c>
      <c r="BL160" s="17" t="s">
        <v>310</v>
      </c>
      <c r="BM160" s="240" t="s">
        <v>1898</v>
      </c>
    </row>
    <row r="161" spans="1:51" s="14" customFormat="1" ht="12">
      <c r="A161" s="14"/>
      <c r="B161" s="258"/>
      <c r="C161" s="259"/>
      <c r="D161" s="249" t="s">
        <v>221</v>
      </c>
      <c r="E161" s="260" t="s">
        <v>1</v>
      </c>
      <c r="F161" s="261" t="s">
        <v>1899</v>
      </c>
      <c r="G161" s="259"/>
      <c r="H161" s="262">
        <v>4.768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8" t="s">
        <v>221</v>
      </c>
      <c r="AU161" s="268" t="s">
        <v>84</v>
      </c>
      <c r="AV161" s="14" t="s">
        <v>84</v>
      </c>
      <c r="AW161" s="14" t="s">
        <v>31</v>
      </c>
      <c r="AX161" s="14" t="s">
        <v>82</v>
      </c>
      <c r="AY161" s="268" t="s">
        <v>211</v>
      </c>
    </row>
    <row r="162" spans="1:65" s="2" customFormat="1" ht="16.5" customHeight="1">
      <c r="A162" s="38"/>
      <c r="B162" s="39"/>
      <c r="C162" s="280" t="s">
        <v>323</v>
      </c>
      <c r="D162" s="280" t="s">
        <v>258</v>
      </c>
      <c r="E162" s="281" t="s">
        <v>1585</v>
      </c>
      <c r="F162" s="282" t="s">
        <v>1586</v>
      </c>
      <c r="G162" s="283" t="s">
        <v>274</v>
      </c>
      <c r="H162" s="284">
        <v>11.919</v>
      </c>
      <c r="I162" s="285"/>
      <c r="J162" s="286">
        <f>ROUND(I162*H162,2)</f>
        <v>0</v>
      </c>
      <c r="K162" s="287"/>
      <c r="L162" s="288"/>
      <c r="M162" s="289" t="s">
        <v>1</v>
      </c>
      <c r="N162" s="290" t="s">
        <v>39</v>
      </c>
      <c r="O162" s="91"/>
      <c r="P162" s="238">
        <f>O162*H162</f>
        <v>0</v>
      </c>
      <c r="Q162" s="238">
        <v>4E-05</v>
      </c>
      <c r="R162" s="238">
        <f>Q162*H162</f>
        <v>0.00047676000000000006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468</v>
      </c>
      <c r="AT162" s="240" t="s">
        <v>258</v>
      </c>
      <c r="AU162" s="240" t="s">
        <v>84</v>
      </c>
      <c r="AY162" s="17" t="s">
        <v>211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82</v>
      </c>
      <c r="BK162" s="241">
        <f>ROUND(I162*H162,2)</f>
        <v>0</v>
      </c>
      <c r="BL162" s="17" t="s">
        <v>310</v>
      </c>
      <c r="BM162" s="240" t="s">
        <v>1900</v>
      </c>
    </row>
    <row r="163" spans="1:51" s="14" customFormat="1" ht="12">
      <c r="A163" s="14"/>
      <c r="B163" s="258"/>
      <c r="C163" s="259"/>
      <c r="D163" s="249" t="s">
        <v>221</v>
      </c>
      <c r="E163" s="260" t="s">
        <v>1</v>
      </c>
      <c r="F163" s="261" t="s">
        <v>1901</v>
      </c>
      <c r="G163" s="259"/>
      <c r="H163" s="262">
        <v>11.919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8" t="s">
        <v>221</v>
      </c>
      <c r="AU163" s="268" t="s">
        <v>84</v>
      </c>
      <c r="AV163" s="14" t="s">
        <v>84</v>
      </c>
      <c r="AW163" s="14" t="s">
        <v>31</v>
      </c>
      <c r="AX163" s="14" t="s">
        <v>82</v>
      </c>
      <c r="AY163" s="268" t="s">
        <v>211</v>
      </c>
    </row>
    <row r="164" spans="1:65" s="2" customFormat="1" ht="16.5" customHeight="1">
      <c r="A164" s="38"/>
      <c r="B164" s="39"/>
      <c r="C164" s="280" t="s">
        <v>337</v>
      </c>
      <c r="D164" s="280" t="s">
        <v>258</v>
      </c>
      <c r="E164" s="281" t="s">
        <v>1589</v>
      </c>
      <c r="F164" s="282" t="s">
        <v>1590</v>
      </c>
      <c r="G164" s="283" t="s">
        <v>274</v>
      </c>
      <c r="H164" s="284">
        <v>11.919</v>
      </c>
      <c r="I164" s="285"/>
      <c r="J164" s="286">
        <f>ROUND(I164*H164,2)</f>
        <v>0</v>
      </c>
      <c r="K164" s="287"/>
      <c r="L164" s="288"/>
      <c r="M164" s="289" t="s">
        <v>1</v>
      </c>
      <c r="N164" s="290" t="s">
        <v>39</v>
      </c>
      <c r="O164" s="91"/>
      <c r="P164" s="238">
        <f>O164*H164</f>
        <v>0</v>
      </c>
      <c r="Q164" s="238">
        <v>2E-05</v>
      </c>
      <c r="R164" s="238">
        <f>Q164*H164</f>
        <v>0.00023838000000000003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468</v>
      </c>
      <c r="AT164" s="240" t="s">
        <v>258</v>
      </c>
      <c r="AU164" s="240" t="s">
        <v>84</v>
      </c>
      <c r="AY164" s="17" t="s">
        <v>211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82</v>
      </c>
      <c r="BK164" s="241">
        <f>ROUND(I164*H164,2)</f>
        <v>0</v>
      </c>
      <c r="BL164" s="17" t="s">
        <v>310</v>
      </c>
      <c r="BM164" s="240" t="s">
        <v>1902</v>
      </c>
    </row>
    <row r="165" spans="1:51" s="14" customFormat="1" ht="12">
      <c r="A165" s="14"/>
      <c r="B165" s="258"/>
      <c r="C165" s="259"/>
      <c r="D165" s="249" t="s">
        <v>221</v>
      </c>
      <c r="E165" s="260" t="s">
        <v>1</v>
      </c>
      <c r="F165" s="261" t="s">
        <v>1901</v>
      </c>
      <c r="G165" s="259"/>
      <c r="H165" s="262">
        <v>11.919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8" t="s">
        <v>221</v>
      </c>
      <c r="AU165" s="268" t="s">
        <v>84</v>
      </c>
      <c r="AV165" s="14" t="s">
        <v>84</v>
      </c>
      <c r="AW165" s="14" t="s">
        <v>31</v>
      </c>
      <c r="AX165" s="14" t="s">
        <v>82</v>
      </c>
      <c r="AY165" s="268" t="s">
        <v>211</v>
      </c>
    </row>
    <row r="166" spans="1:63" s="12" customFormat="1" ht="22.8" customHeight="1">
      <c r="A166" s="12"/>
      <c r="B166" s="212"/>
      <c r="C166" s="213"/>
      <c r="D166" s="214" t="s">
        <v>73</v>
      </c>
      <c r="E166" s="226" t="s">
        <v>1592</v>
      </c>
      <c r="F166" s="226" t="s">
        <v>1593</v>
      </c>
      <c r="G166" s="213"/>
      <c r="H166" s="213"/>
      <c r="I166" s="216"/>
      <c r="J166" s="227">
        <f>BK166</f>
        <v>0</v>
      </c>
      <c r="K166" s="213"/>
      <c r="L166" s="218"/>
      <c r="M166" s="219"/>
      <c r="N166" s="220"/>
      <c r="O166" s="220"/>
      <c r="P166" s="221">
        <f>SUM(P167:P179)</f>
        <v>0</v>
      </c>
      <c r="Q166" s="220"/>
      <c r="R166" s="221">
        <f>SUM(R167:R179)</f>
        <v>0.12676</v>
      </c>
      <c r="S166" s="220"/>
      <c r="T166" s="222">
        <f>SUM(T167:T179)</f>
        <v>0.0236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3" t="s">
        <v>84</v>
      </c>
      <c r="AT166" s="224" t="s">
        <v>73</v>
      </c>
      <c r="AU166" s="224" t="s">
        <v>82</v>
      </c>
      <c r="AY166" s="223" t="s">
        <v>211</v>
      </c>
      <c r="BK166" s="225">
        <f>SUM(BK167:BK179)</f>
        <v>0</v>
      </c>
    </row>
    <row r="167" spans="1:65" s="2" customFormat="1" ht="24.15" customHeight="1">
      <c r="A167" s="38"/>
      <c r="B167" s="39"/>
      <c r="C167" s="228" t="s">
        <v>361</v>
      </c>
      <c r="D167" s="228" t="s">
        <v>213</v>
      </c>
      <c r="E167" s="229" t="s">
        <v>1594</v>
      </c>
      <c r="F167" s="230" t="s">
        <v>1595</v>
      </c>
      <c r="G167" s="231" t="s">
        <v>292</v>
      </c>
      <c r="H167" s="232">
        <v>8</v>
      </c>
      <c r="I167" s="233"/>
      <c r="J167" s="234">
        <f>ROUND(I167*H167,2)</f>
        <v>0</v>
      </c>
      <c r="K167" s="235"/>
      <c r="L167" s="44"/>
      <c r="M167" s="236" t="s">
        <v>1</v>
      </c>
      <c r="N167" s="237" t="s">
        <v>39</v>
      </c>
      <c r="O167" s="91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310</v>
      </c>
      <c r="AT167" s="240" t="s">
        <v>213</v>
      </c>
      <c r="AU167" s="240" t="s">
        <v>84</v>
      </c>
      <c r="AY167" s="17" t="s">
        <v>211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82</v>
      </c>
      <c r="BK167" s="241">
        <f>ROUND(I167*H167,2)</f>
        <v>0</v>
      </c>
      <c r="BL167" s="17" t="s">
        <v>310</v>
      </c>
      <c r="BM167" s="240" t="s">
        <v>1903</v>
      </c>
    </row>
    <row r="168" spans="1:65" s="2" customFormat="1" ht="16.5" customHeight="1">
      <c r="A168" s="38"/>
      <c r="B168" s="39"/>
      <c r="C168" s="228" t="s">
        <v>366</v>
      </c>
      <c r="D168" s="228" t="s">
        <v>213</v>
      </c>
      <c r="E168" s="229" t="s">
        <v>1597</v>
      </c>
      <c r="F168" s="230" t="s">
        <v>1598</v>
      </c>
      <c r="G168" s="231" t="s">
        <v>292</v>
      </c>
      <c r="H168" s="232">
        <v>8</v>
      </c>
      <c r="I168" s="233"/>
      <c r="J168" s="234">
        <f>ROUND(I168*H168,2)</f>
        <v>0</v>
      </c>
      <c r="K168" s="235"/>
      <c r="L168" s="44"/>
      <c r="M168" s="236" t="s">
        <v>1</v>
      </c>
      <c r="N168" s="237" t="s">
        <v>39</v>
      </c>
      <c r="O168" s="91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310</v>
      </c>
      <c r="AT168" s="240" t="s">
        <v>213</v>
      </c>
      <c r="AU168" s="240" t="s">
        <v>84</v>
      </c>
      <c r="AY168" s="17" t="s">
        <v>211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82</v>
      </c>
      <c r="BK168" s="241">
        <f>ROUND(I168*H168,2)</f>
        <v>0</v>
      </c>
      <c r="BL168" s="17" t="s">
        <v>310</v>
      </c>
      <c r="BM168" s="240" t="s">
        <v>1904</v>
      </c>
    </row>
    <row r="169" spans="1:65" s="2" customFormat="1" ht="24.15" customHeight="1">
      <c r="A169" s="38"/>
      <c r="B169" s="39"/>
      <c r="C169" s="228" t="s">
        <v>7</v>
      </c>
      <c r="D169" s="228" t="s">
        <v>213</v>
      </c>
      <c r="E169" s="229" t="s">
        <v>1600</v>
      </c>
      <c r="F169" s="230" t="s">
        <v>1601</v>
      </c>
      <c r="G169" s="231" t="s">
        <v>292</v>
      </c>
      <c r="H169" s="232">
        <v>8</v>
      </c>
      <c r="I169" s="233"/>
      <c r="J169" s="234">
        <f>ROUND(I169*H169,2)</f>
        <v>0</v>
      </c>
      <c r="K169" s="235"/>
      <c r="L169" s="44"/>
      <c r="M169" s="236" t="s">
        <v>1</v>
      </c>
      <c r="N169" s="237" t="s">
        <v>39</v>
      </c>
      <c r="O169" s="91"/>
      <c r="P169" s="238">
        <f>O169*H169</f>
        <v>0</v>
      </c>
      <c r="Q169" s="238">
        <v>0.0002</v>
      </c>
      <c r="R169" s="238">
        <f>Q169*H169</f>
        <v>0.0016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310</v>
      </c>
      <c r="AT169" s="240" t="s">
        <v>213</v>
      </c>
      <c r="AU169" s="240" t="s">
        <v>84</v>
      </c>
      <c r="AY169" s="17" t="s">
        <v>211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82</v>
      </c>
      <c r="BK169" s="241">
        <f>ROUND(I169*H169,2)</f>
        <v>0</v>
      </c>
      <c r="BL169" s="17" t="s">
        <v>310</v>
      </c>
      <c r="BM169" s="240" t="s">
        <v>1905</v>
      </c>
    </row>
    <row r="170" spans="1:65" s="2" customFormat="1" ht="16.5" customHeight="1">
      <c r="A170" s="38"/>
      <c r="B170" s="39"/>
      <c r="C170" s="228" t="s">
        <v>390</v>
      </c>
      <c r="D170" s="228" t="s">
        <v>213</v>
      </c>
      <c r="E170" s="229" t="s">
        <v>1603</v>
      </c>
      <c r="F170" s="230" t="s">
        <v>1604</v>
      </c>
      <c r="G170" s="231" t="s">
        <v>292</v>
      </c>
      <c r="H170" s="232">
        <v>8</v>
      </c>
      <c r="I170" s="233"/>
      <c r="J170" s="234">
        <f>ROUND(I170*H170,2)</f>
        <v>0</v>
      </c>
      <c r="K170" s="235"/>
      <c r="L170" s="44"/>
      <c r="M170" s="236" t="s">
        <v>1</v>
      </c>
      <c r="N170" s="237" t="s">
        <v>39</v>
      </c>
      <c r="O170" s="91"/>
      <c r="P170" s="238">
        <f>O170*H170</f>
        <v>0</v>
      </c>
      <c r="Q170" s="238">
        <v>0.015</v>
      </c>
      <c r="R170" s="238">
        <f>Q170*H170</f>
        <v>0.12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310</v>
      </c>
      <c r="AT170" s="240" t="s">
        <v>213</v>
      </c>
      <c r="AU170" s="240" t="s">
        <v>84</v>
      </c>
      <c r="AY170" s="17" t="s">
        <v>211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82</v>
      </c>
      <c r="BK170" s="241">
        <f>ROUND(I170*H170,2)</f>
        <v>0</v>
      </c>
      <c r="BL170" s="17" t="s">
        <v>310</v>
      </c>
      <c r="BM170" s="240" t="s">
        <v>1906</v>
      </c>
    </row>
    <row r="171" spans="1:65" s="2" customFormat="1" ht="24.15" customHeight="1">
      <c r="A171" s="38"/>
      <c r="B171" s="39"/>
      <c r="C171" s="228" t="s">
        <v>426</v>
      </c>
      <c r="D171" s="228" t="s">
        <v>213</v>
      </c>
      <c r="E171" s="229" t="s">
        <v>1606</v>
      </c>
      <c r="F171" s="230" t="s">
        <v>1607</v>
      </c>
      <c r="G171" s="231" t="s">
        <v>292</v>
      </c>
      <c r="H171" s="232">
        <v>8</v>
      </c>
      <c r="I171" s="233"/>
      <c r="J171" s="234">
        <f>ROUND(I171*H171,2)</f>
        <v>0</v>
      </c>
      <c r="K171" s="235"/>
      <c r="L171" s="44"/>
      <c r="M171" s="236" t="s">
        <v>1</v>
      </c>
      <c r="N171" s="237" t="s">
        <v>39</v>
      </c>
      <c r="O171" s="91"/>
      <c r="P171" s="238">
        <f>O171*H171</f>
        <v>0</v>
      </c>
      <c r="Q171" s="238">
        <v>0</v>
      </c>
      <c r="R171" s="238">
        <f>Q171*H171</f>
        <v>0</v>
      </c>
      <c r="S171" s="238">
        <v>0.0025</v>
      </c>
      <c r="T171" s="239">
        <f>S171*H171</f>
        <v>0.02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310</v>
      </c>
      <c r="AT171" s="240" t="s">
        <v>213</v>
      </c>
      <c r="AU171" s="240" t="s">
        <v>84</v>
      </c>
      <c r="AY171" s="17" t="s">
        <v>211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82</v>
      </c>
      <c r="BK171" s="241">
        <f>ROUND(I171*H171,2)</f>
        <v>0</v>
      </c>
      <c r="BL171" s="17" t="s">
        <v>310</v>
      </c>
      <c r="BM171" s="240" t="s">
        <v>1907</v>
      </c>
    </row>
    <row r="172" spans="1:65" s="2" customFormat="1" ht="16.5" customHeight="1">
      <c r="A172" s="38"/>
      <c r="B172" s="39"/>
      <c r="C172" s="228" t="s">
        <v>432</v>
      </c>
      <c r="D172" s="228" t="s">
        <v>213</v>
      </c>
      <c r="E172" s="229" t="s">
        <v>1609</v>
      </c>
      <c r="F172" s="230" t="s">
        <v>1610</v>
      </c>
      <c r="G172" s="231" t="s">
        <v>292</v>
      </c>
      <c r="H172" s="232">
        <v>8</v>
      </c>
      <c r="I172" s="233"/>
      <c r="J172" s="234">
        <f>ROUND(I172*H172,2)</f>
        <v>0</v>
      </c>
      <c r="K172" s="235"/>
      <c r="L172" s="44"/>
      <c r="M172" s="236" t="s">
        <v>1</v>
      </c>
      <c r="N172" s="237" t="s">
        <v>39</v>
      </c>
      <c r="O172" s="91"/>
      <c r="P172" s="238">
        <f>O172*H172</f>
        <v>0</v>
      </c>
      <c r="Q172" s="238">
        <v>0.0003</v>
      </c>
      <c r="R172" s="238">
        <f>Q172*H172</f>
        <v>0.0024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310</v>
      </c>
      <c r="AT172" s="240" t="s">
        <v>213</v>
      </c>
      <c r="AU172" s="240" t="s">
        <v>84</v>
      </c>
      <c r="AY172" s="17" t="s">
        <v>211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7" t="s">
        <v>82</v>
      </c>
      <c r="BK172" s="241">
        <f>ROUND(I172*H172,2)</f>
        <v>0</v>
      </c>
      <c r="BL172" s="17" t="s">
        <v>310</v>
      </c>
      <c r="BM172" s="240" t="s">
        <v>1908</v>
      </c>
    </row>
    <row r="173" spans="1:65" s="2" customFormat="1" ht="16.5" customHeight="1">
      <c r="A173" s="38"/>
      <c r="B173" s="39"/>
      <c r="C173" s="280" t="s">
        <v>440</v>
      </c>
      <c r="D173" s="280" t="s">
        <v>258</v>
      </c>
      <c r="E173" s="281" t="s">
        <v>1612</v>
      </c>
      <c r="F173" s="282" t="s">
        <v>1613</v>
      </c>
      <c r="G173" s="283" t="s">
        <v>313</v>
      </c>
      <c r="H173" s="284">
        <v>12</v>
      </c>
      <c r="I173" s="285"/>
      <c r="J173" s="286">
        <f>ROUND(I173*H173,2)</f>
        <v>0</v>
      </c>
      <c r="K173" s="287"/>
      <c r="L173" s="288"/>
      <c r="M173" s="289" t="s">
        <v>1</v>
      </c>
      <c r="N173" s="290" t="s">
        <v>39</v>
      </c>
      <c r="O173" s="91"/>
      <c r="P173" s="238">
        <f>O173*H173</f>
        <v>0</v>
      </c>
      <c r="Q173" s="238">
        <v>0.00022</v>
      </c>
      <c r="R173" s="238">
        <f>Q173*H173</f>
        <v>0.00264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468</v>
      </c>
      <c r="AT173" s="240" t="s">
        <v>258</v>
      </c>
      <c r="AU173" s="240" t="s">
        <v>84</v>
      </c>
      <c r="AY173" s="17" t="s">
        <v>211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82</v>
      </c>
      <c r="BK173" s="241">
        <f>ROUND(I173*H173,2)</f>
        <v>0</v>
      </c>
      <c r="BL173" s="17" t="s">
        <v>310</v>
      </c>
      <c r="BM173" s="240" t="s">
        <v>1909</v>
      </c>
    </row>
    <row r="174" spans="1:51" s="14" customFormat="1" ht="12">
      <c r="A174" s="14"/>
      <c r="B174" s="258"/>
      <c r="C174" s="259"/>
      <c r="D174" s="249" t="s">
        <v>221</v>
      </c>
      <c r="E174" s="260" t="s">
        <v>1</v>
      </c>
      <c r="F174" s="261" t="s">
        <v>1910</v>
      </c>
      <c r="G174" s="259"/>
      <c r="H174" s="262">
        <v>12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8" t="s">
        <v>221</v>
      </c>
      <c r="AU174" s="268" t="s">
        <v>84</v>
      </c>
      <c r="AV174" s="14" t="s">
        <v>84</v>
      </c>
      <c r="AW174" s="14" t="s">
        <v>31</v>
      </c>
      <c r="AX174" s="14" t="s">
        <v>82</v>
      </c>
      <c r="AY174" s="268" t="s">
        <v>211</v>
      </c>
    </row>
    <row r="175" spans="1:65" s="2" customFormat="1" ht="24.15" customHeight="1">
      <c r="A175" s="38"/>
      <c r="B175" s="39"/>
      <c r="C175" s="228" t="s">
        <v>444</v>
      </c>
      <c r="D175" s="228" t="s">
        <v>213</v>
      </c>
      <c r="E175" s="229" t="s">
        <v>1616</v>
      </c>
      <c r="F175" s="230" t="s">
        <v>1617</v>
      </c>
      <c r="G175" s="231" t="s">
        <v>313</v>
      </c>
      <c r="H175" s="232">
        <v>4</v>
      </c>
      <c r="I175" s="233"/>
      <c r="J175" s="234">
        <f>ROUND(I175*H175,2)</f>
        <v>0</v>
      </c>
      <c r="K175" s="235"/>
      <c r="L175" s="44"/>
      <c r="M175" s="236" t="s">
        <v>1</v>
      </c>
      <c r="N175" s="237" t="s">
        <v>39</v>
      </c>
      <c r="O175" s="91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310</v>
      </c>
      <c r="AT175" s="240" t="s">
        <v>213</v>
      </c>
      <c r="AU175" s="240" t="s">
        <v>84</v>
      </c>
      <c r="AY175" s="17" t="s">
        <v>211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82</v>
      </c>
      <c r="BK175" s="241">
        <f>ROUND(I175*H175,2)</f>
        <v>0</v>
      </c>
      <c r="BL175" s="17" t="s">
        <v>310</v>
      </c>
      <c r="BM175" s="240" t="s">
        <v>1911</v>
      </c>
    </row>
    <row r="176" spans="1:65" s="2" customFormat="1" ht="21.75" customHeight="1">
      <c r="A176" s="38"/>
      <c r="B176" s="39"/>
      <c r="C176" s="228" t="s">
        <v>396</v>
      </c>
      <c r="D176" s="228" t="s">
        <v>213</v>
      </c>
      <c r="E176" s="229" t="s">
        <v>1619</v>
      </c>
      <c r="F176" s="230" t="s">
        <v>1620</v>
      </c>
      <c r="G176" s="231" t="s">
        <v>313</v>
      </c>
      <c r="H176" s="232">
        <v>12</v>
      </c>
      <c r="I176" s="233"/>
      <c r="J176" s="234">
        <f>ROUND(I176*H176,2)</f>
        <v>0</v>
      </c>
      <c r="K176" s="235"/>
      <c r="L176" s="44"/>
      <c r="M176" s="236" t="s">
        <v>1</v>
      </c>
      <c r="N176" s="237" t="s">
        <v>39</v>
      </c>
      <c r="O176" s="91"/>
      <c r="P176" s="238">
        <f>O176*H176</f>
        <v>0</v>
      </c>
      <c r="Q176" s="238">
        <v>0</v>
      </c>
      <c r="R176" s="238">
        <f>Q176*H176</f>
        <v>0</v>
      </c>
      <c r="S176" s="238">
        <v>0.0003</v>
      </c>
      <c r="T176" s="239">
        <f>S176*H176</f>
        <v>0.0036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310</v>
      </c>
      <c r="AT176" s="240" t="s">
        <v>213</v>
      </c>
      <c r="AU176" s="240" t="s">
        <v>84</v>
      </c>
      <c r="AY176" s="17" t="s">
        <v>211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7" t="s">
        <v>82</v>
      </c>
      <c r="BK176" s="241">
        <f>ROUND(I176*H176,2)</f>
        <v>0</v>
      </c>
      <c r="BL176" s="17" t="s">
        <v>310</v>
      </c>
      <c r="BM176" s="240" t="s">
        <v>1912</v>
      </c>
    </row>
    <row r="177" spans="1:65" s="2" customFormat="1" ht="66.75" customHeight="1">
      <c r="A177" s="38"/>
      <c r="B177" s="39"/>
      <c r="C177" s="280" t="s">
        <v>420</v>
      </c>
      <c r="D177" s="280" t="s">
        <v>258</v>
      </c>
      <c r="E177" s="281" t="s">
        <v>1622</v>
      </c>
      <c r="F177" s="282" t="s">
        <v>1623</v>
      </c>
      <c r="G177" s="283" t="s">
        <v>292</v>
      </c>
      <c r="H177" s="284">
        <v>9</v>
      </c>
      <c r="I177" s="285"/>
      <c r="J177" s="286">
        <f>ROUND(I177*H177,2)</f>
        <v>0</v>
      </c>
      <c r="K177" s="287"/>
      <c r="L177" s="288"/>
      <c r="M177" s="289" t="s">
        <v>1</v>
      </c>
      <c r="N177" s="290" t="s">
        <v>39</v>
      </c>
      <c r="O177" s="91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0" t="s">
        <v>1521</v>
      </c>
      <c r="AT177" s="240" t="s">
        <v>258</v>
      </c>
      <c r="AU177" s="240" t="s">
        <v>84</v>
      </c>
      <c r="AY177" s="17" t="s">
        <v>211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7" t="s">
        <v>82</v>
      </c>
      <c r="BK177" s="241">
        <f>ROUND(I177*H177,2)</f>
        <v>0</v>
      </c>
      <c r="BL177" s="17" t="s">
        <v>1521</v>
      </c>
      <c r="BM177" s="240" t="s">
        <v>1913</v>
      </c>
    </row>
    <row r="178" spans="1:65" s="2" customFormat="1" ht="16.5" customHeight="1">
      <c r="A178" s="38"/>
      <c r="B178" s="39"/>
      <c r="C178" s="228" t="s">
        <v>453</v>
      </c>
      <c r="D178" s="228" t="s">
        <v>213</v>
      </c>
      <c r="E178" s="229" t="s">
        <v>1625</v>
      </c>
      <c r="F178" s="230" t="s">
        <v>1626</v>
      </c>
      <c r="G178" s="231" t="s">
        <v>313</v>
      </c>
      <c r="H178" s="232">
        <v>12</v>
      </c>
      <c r="I178" s="233"/>
      <c r="J178" s="234">
        <f>ROUND(I178*H178,2)</f>
        <v>0</v>
      </c>
      <c r="K178" s="235"/>
      <c r="L178" s="44"/>
      <c r="M178" s="236" t="s">
        <v>1</v>
      </c>
      <c r="N178" s="237" t="s">
        <v>39</v>
      </c>
      <c r="O178" s="91"/>
      <c r="P178" s="238">
        <f>O178*H178</f>
        <v>0</v>
      </c>
      <c r="Q178" s="238">
        <v>1E-05</v>
      </c>
      <c r="R178" s="238">
        <f>Q178*H178</f>
        <v>0.00012000000000000002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310</v>
      </c>
      <c r="AT178" s="240" t="s">
        <v>213</v>
      </c>
      <c r="AU178" s="240" t="s">
        <v>84</v>
      </c>
      <c r="AY178" s="17" t="s">
        <v>211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82</v>
      </c>
      <c r="BK178" s="241">
        <f>ROUND(I178*H178,2)</f>
        <v>0</v>
      </c>
      <c r="BL178" s="17" t="s">
        <v>310</v>
      </c>
      <c r="BM178" s="240" t="s">
        <v>1914</v>
      </c>
    </row>
    <row r="179" spans="1:65" s="2" customFormat="1" ht="24.15" customHeight="1">
      <c r="A179" s="38"/>
      <c r="B179" s="39"/>
      <c r="C179" s="228" t="s">
        <v>460</v>
      </c>
      <c r="D179" s="228" t="s">
        <v>213</v>
      </c>
      <c r="E179" s="229" t="s">
        <v>1628</v>
      </c>
      <c r="F179" s="230" t="s">
        <v>1629</v>
      </c>
      <c r="G179" s="231" t="s">
        <v>292</v>
      </c>
      <c r="H179" s="232">
        <v>8</v>
      </c>
      <c r="I179" s="233"/>
      <c r="J179" s="234">
        <f>ROUND(I179*H179,2)</f>
        <v>0</v>
      </c>
      <c r="K179" s="235"/>
      <c r="L179" s="44"/>
      <c r="M179" s="236" t="s">
        <v>1</v>
      </c>
      <c r="N179" s="237" t="s">
        <v>39</v>
      </c>
      <c r="O179" s="91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310</v>
      </c>
      <c r="AT179" s="240" t="s">
        <v>213</v>
      </c>
      <c r="AU179" s="240" t="s">
        <v>84</v>
      </c>
      <c r="AY179" s="17" t="s">
        <v>211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82</v>
      </c>
      <c r="BK179" s="241">
        <f>ROUND(I179*H179,2)</f>
        <v>0</v>
      </c>
      <c r="BL179" s="17" t="s">
        <v>310</v>
      </c>
      <c r="BM179" s="240" t="s">
        <v>1915</v>
      </c>
    </row>
    <row r="180" spans="1:63" s="12" customFormat="1" ht="22.8" customHeight="1">
      <c r="A180" s="12"/>
      <c r="B180" s="212"/>
      <c r="C180" s="213"/>
      <c r="D180" s="214" t="s">
        <v>73</v>
      </c>
      <c r="E180" s="226" t="s">
        <v>1305</v>
      </c>
      <c r="F180" s="226" t="s">
        <v>1306</v>
      </c>
      <c r="G180" s="213"/>
      <c r="H180" s="213"/>
      <c r="I180" s="216"/>
      <c r="J180" s="227">
        <f>BK180</f>
        <v>0</v>
      </c>
      <c r="K180" s="213"/>
      <c r="L180" s="218"/>
      <c r="M180" s="219"/>
      <c r="N180" s="220"/>
      <c r="O180" s="220"/>
      <c r="P180" s="221">
        <f>SUM(P181:P188)</f>
        <v>0</v>
      </c>
      <c r="Q180" s="220"/>
      <c r="R180" s="221">
        <f>SUM(R181:R188)</f>
        <v>0.04920000000000001</v>
      </c>
      <c r="S180" s="220"/>
      <c r="T180" s="222">
        <f>SUM(T181:T188)</f>
        <v>0.01054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3" t="s">
        <v>84</v>
      </c>
      <c r="AT180" s="224" t="s">
        <v>73</v>
      </c>
      <c r="AU180" s="224" t="s">
        <v>82</v>
      </c>
      <c r="AY180" s="223" t="s">
        <v>211</v>
      </c>
      <c r="BK180" s="225">
        <f>SUM(BK181:BK188)</f>
        <v>0</v>
      </c>
    </row>
    <row r="181" spans="1:65" s="2" customFormat="1" ht="24.15" customHeight="1">
      <c r="A181" s="38"/>
      <c r="B181" s="39"/>
      <c r="C181" s="228" t="s">
        <v>464</v>
      </c>
      <c r="D181" s="228" t="s">
        <v>213</v>
      </c>
      <c r="E181" s="229" t="s">
        <v>1308</v>
      </c>
      <c r="F181" s="230" t="s">
        <v>1309</v>
      </c>
      <c r="G181" s="231" t="s">
        <v>292</v>
      </c>
      <c r="H181" s="232">
        <v>42</v>
      </c>
      <c r="I181" s="233"/>
      <c r="J181" s="234">
        <f>ROUND(I181*H181,2)</f>
        <v>0</v>
      </c>
      <c r="K181" s="235"/>
      <c r="L181" s="44"/>
      <c r="M181" s="236" t="s">
        <v>1</v>
      </c>
      <c r="N181" s="237" t="s">
        <v>39</v>
      </c>
      <c r="O181" s="91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310</v>
      </c>
      <c r="AT181" s="240" t="s">
        <v>213</v>
      </c>
      <c r="AU181" s="240" t="s">
        <v>84</v>
      </c>
      <c r="AY181" s="17" t="s">
        <v>211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82</v>
      </c>
      <c r="BK181" s="241">
        <f>ROUND(I181*H181,2)</f>
        <v>0</v>
      </c>
      <c r="BL181" s="17" t="s">
        <v>310</v>
      </c>
      <c r="BM181" s="240" t="s">
        <v>1916</v>
      </c>
    </row>
    <row r="182" spans="1:65" s="2" customFormat="1" ht="16.5" customHeight="1">
      <c r="A182" s="38"/>
      <c r="B182" s="39"/>
      <c r="C182" s="228" t="s">
        <v>468</v>
      </c>
      <c r="D182" s="228" t="s">
        <v>213</v>
      </c>
      <c r="E182" s="229" t="s">
        <v>1670</v>
      </c>
      <c r="F182" s="230" t="s">
        <v>1671</v>
      </c>
      <c r="G182" s="231" t="s">
        <v>292</v>
      </c>
      <c r="H182" s="232">
        <v>34</v>
      </c>
      <c r="I182" s="233"/>
      <c r="J182" s="234">
        <f>ROUND(I182*H182,2)</f>
        <v>0</v>
      </c>
      <c r="K182" s="235"/>
      <c r="L182" s="44"/>
      <c r="M182" s="236" t="s">
        <v>1</v>
      </c>
      <c r="N182" s="237" t="s">
        <v>39</v>
      </c>
      <c r="O182" s="91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310</v>
      </c>
      <c r="AT182" s="240" t="s">
        <v>213</v>
      </c>
      <c r="AU182" s="240" t="s">
        <v>84</v>
      </c>
      <c r="AY182" s="17" t="s">
        <v>211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82</v>
      </c>
      <c r="BK182" s="241">
        <f>ROUND(I182*H182,2)</f>
        <v>0</v>
      </c>
      <c r="BL182" s="17" t="s">
        <v>310</v>
      </c>
      <c r="BM182" s="240" t="s">
        <v>1917</v>
      </c>
    </row>
    <row r="183" spans="1:65" s="2" customFormat="1" ht="16.5" customHeight="1">
      <c r="A183" s="38"/>
      <c r="B183" s="39"/>
      <c r="C183" s="228" t="s">
        <v>473</v>
      </c>
      <c r="D183" s="228" t="s">
        <v>213</v>
      </c>
      <c r="E183" s="229" t="s">
        <v>1673</v>
      </c>
      <c r="F183" s="230" t="s">
        <v>1674</v>
      </c>
      <c r="G183" s="231" t="s">
        <v>292</v>
      </c>
      <c r="H183" s="232">
        <v>34</v>
      </c>
      <c r="I183" s="233"/>
      <c r="J183" s="234">
        <f>ROUND(I183*H183,2)</f>
        <v>0</v>
      </c>
      <c r="K183" s="235"/>
      <c r="L183" s="44"/>
      <c r="M183" s="236" t="s">
        <v>1</v>
      </c>
      <c r="N183" s="237" t="s">
        <v>39</v>
      </c>
      <c r="O183" s="91"/>
      <c r="P183" s="238">
        <f>O183*H183</f>
        <v>0</v>
      </c>
      <c r="Q183" s="238">
        <v>0.001</v>
      </c>
      <c r="R183" s="238">
        <f>Q183*H183</f>
        <v>0.034</v>
      </c>
      <c r="S183" s="238">
        <v>0.00031</v>
      </c>
      <c r="T183" s="239">
        <f>S183*H183</f>
        <v>0.01054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310</v>
      </c>
      <c r="AT183" s="240" t="s">
        <v>213</v>
      </c>
      <c r="AU183" s="240" t="s">
        <v>84</v>
      </c>
      <c r="AY183" s="17" t="s">
        <v>211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82</v>
      </c>
      <c r="BK183" s="241">
        <f>ROUND(I183*H183,2)</f>
        <v>0</v>
      </c>
      <c r="BL183" s="17" t="s">
        <v>310</v>
      </c>
      <c r="BM183" s="240" t="s">
        <v>1918</v>
      </c>
    </row>
    <row r="184" spans="1:65" s="2" customFormat="1" ht="24.15" customHeight="1">
      <c r="A184" s="38"/>
      <c r="B184" s="39"/>
      <c r="C184" s="228" t="s">
        <v>478</v>
      </c>
      <c r="D184" s="228" t="s">
        <v>213</v>
      </c>
      <c r="E184" s="229" t="s">
        <v>1676</v>
      </c>
      <c r="F184" s="230" t="s">
        <v>1677</v>
      </c>
      <c r="G184" s="231" t="s">
        <v>292</v>
      </c>
      <c r="H184" s="232">
        <v>34</v>
      </c>
      <c r="I184" s="233"/>
      <c r="J184" s="234">
        <f>ROUND(I184*H184,2)</f>
        <v>0</v>
      </c>
      <c r="K184" s="235"/>
      <c r="L184" s="44"/>
      <c r="M184" s="236" t="s">
        <v>1</v>
      </c>
      <c r="N184" s="237" t="s">
        <v>39</v>
      </c>
      <c r="O184" s="91"/>
      <c r="P184" s="238">
        <f>O184*H184</f>
        <v>0</v>
      </c>
      <c r="Q184" s="238">
        <v>0.0002</v>
      </c>
      <c r="R184" s="238">
        <f>Q184*H184</f>
        <v>0.0068000000000000005</v>
      </c>
      <c r="S184" s="238">
        <v>0</v>
      </c>
      <c r="T184" s="23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0" t="s">
        <v>310</v>
      </c>
      <c r="AT184" s="240" t="s">
        <v>213</v>
      </c>
      <c r="AU184" s="240" t="s">
        <v>84</v>
      </c>
      <c r="AY184" s="17" t="s">
        <v>211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7" t="s">
        <v>82</v>
      </c>
      <c r="BK184" s="241">
        <f>ROUND(I184*H184,2)</f>
        <v>0</v>
      </c>
      <c r="BL184" s="17" t="s">
        <v>310</v>
      </c>
      <c r="BM184" s="240" t="s">
        <v>1919</v>
      </c>
    </row>
    <row r="185" spans="1:65" s="2" customFormat="1" ht="24.15" customHeight="1">
      <c r="A185" s="38"/>
      <c r="B185" s="39"/>
      <c r="C185" s="228" t="s">
        <v>499</v>
      </c>
      <c r="D185" s="228" t="s">
        <v>213</v>
      </c>
      <c r="E185" s="229" t="s">
        <v>1676</v>
      </c>
      <c r="F185" s="230" t="s">
        <v>1677</v>
      </c>
      <c r="G185" s="231" t="s">
        <v>292</v>
      </c>
      <c r="H185" s="232">
        <v>42</v>
      </c>
      <c r="I185" s="233"/>
      <c r="J185" s="234">
        <f>ROUND(I185*H185,2)</f>
        <v>0</v>
      </c>
      <c r="K185" s="235"/>
      <c r="L185" s="44"/>
      <c r="M185" s="236" t="s">
        <v>1</v>
      </c>
      <c r="N185" s="237" t="s">
        <v>39</v>
      </c>
      <c r="O185" s="91"/>
      <c r="P185" s="238">
        <f>O185*H185</f>
        <v>0</v>
      </c>
      <c r="Q185" s="238">
        <v>0.0002</v>
      </c>
      <c r="R185" s="238">
        <f>Q185*H185</f>
        <v>0.008400000000000001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310</v>
      </c>
      <c r="AT185" s="240" t="s">
        <v>213</v>
      </c>
      <c r="AU185" s="240" t="s">
        <v>84</v>
      </c>
      <c r="AY185" s="17" t="s">
        <v>211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7" t="s">
        <v>82</v>
      </c>
      <c r="BK185" s="241">
        <f>ROUND(I185*H185,2)</f>
        <v>0</v>
      </c>
      <c r="BL185" s="17" t="s">
        <v>310</v>
      </c>
      <c r="BM185" s="240" t="s">
        <v>1920</v>
      </c>
    </row>
    <row r="186" spans="1:65" s="2" customFormat="1" ht="24.15" customHeight="1">
      <c r="A186" s="38"/>
      <c r="B186" s="39"/>
      <c r="C186" s="228" t="s">
        <v>508</v>
      </c>
      <c r="D186" s="228" t="s">
        <v>213</v>
      </c>
      <c r="E186" s="229" t="s">
        <v>1680</v>
      </c>
      <c r="F186" s="230" t="s">
        <v>1681</v>
      </c>
      <c r="G186" s="231" t="s">
        <v>292</v>
      </c>
      <c r="H186" s="232">
        <v>42</v>
      </c>
      <c r="I186" s="233"/>
      <c r="J186" s="234">
        <f>ROUND(I186*H186,2)</f>
        <v>0</v>
      </c>
      <c r="K186" s="235"/>
      <c r="L186" s="44"/>
      <c r="M186" s="236" t="s">
        <v>1</v>
      </c>
      <c r="N186" s="237" t="s">
        <v>39</v>
      </c>
      <c r="O186" s="91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1521</v>
      </c>
      <c r="AT186" s="240" t="s">
        <v>213</v>
      </c>
      <c r="AU186" s="240" t="s">
        <v>84</v>
      </c>
      <c r="AY186" s="17" t="s">
        <v>211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7" t="s">
        <v>82</v>
      </c>
      <c r="BK186" s="241">
        <f>ROUND(I186*H186,2)</f>
        <v>0</v>
      </c>
      <c r="BL186" s="17" t="s">
        <v>1521</v>
      </c>
      <c r="BM186" s="240" t="s">
        <v>1921</v>
      </c>
    </row>
    <row r="187" spans="1:65" s="2" customFormat="1" ht="16.5" customHeight="1">
      <c r="A187" s="38"/>
      <c r="B187" s="39"/>
      <c r="C187" s="228" t="s">
        <v>487</v>
      </c>
      <c r="D187" s="228" t="s">
        <v>213</v>
      </c>
      <c r="E187" s="229" t="s">
        <v>1683</v>
      </c>
      <c r="F187" s="230" t="s">
        <v>1684</v>
      </c>
      <c r="G187" s="231" t="s">
        <v>292</v>
      </c>
      <c r="H187" s="232">
        <v>34</v>
      </c>
      <c r="I187" s="233"/>
      <c r="J187" s="234">
        <f>ROUND(I187*H187,2)</f>
        <v>0</v>
      </c>
      <c r="K187" s="235"/>
      <c r="L187" s="44"/>
      <c r="M187" s="236" t="s">
        <v>1</v>
      </c>
      <c r="N187" s="237" t="s">
        <v>39</v>
      </c>
      <c r="O187" s="91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1521</v>
      </c>
      <c r="AT187" s="240" t="s">
        <v>213</v>
      </c>
      <c r="AU187" s="240" t="s">
        <v>84</v>
      </c>
      <c r="AY187" s="17" t="s">
        <v>211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82</v>
      </c>
      <c r="BK187" s="241">
        <f>ROUND(I187*H187,2)</f>
        <v>0</v>
      </c>
      <c r="BL187" s="17" t="s">
        <v>1521</v>
      </c>
      <c r="BM187" s="240" t="s">
        <v>1922</v>
      </c>
    </row>
    <row r="188" spans="1:65" s="2" customFormat="1" ht="16.5" customHeight="1">
      <c r="A188" s="38"/>
      <c r="B188" s="39"/>
      <c r="C188" s="228" t="s">
        <v>513</v>
      </c>
      <c r="D188" s="228" t="s">
        <v>213</v>
      </c>
      <c r="E188" s="229" t="s">
        <v>1686</v>
      </c>
      <c r="F188" s="230" t="s">
        <v>1687</v>
      </c>
      <c r="G188" s="231" t="s">
        <v>1520</v>
      </c>
      <c r="H188" s="232">
        <v>1</v>
      </c>
      <c r="I188" s="233"/>
      <c r="J188" s="234">
        <f>ROUND(I188*H188,2)</f>
        <v>0</v>
      </c>
      <c r="K188" s="235"/>
      <c r="L188" s="44"/>
      <c r="M188" s="292" t="s">
        <v>1</v>
      </c>
      <c r="N188" s="293" t="s">
        <v>39</v>
      </c>
      <c r="O188" s="294"/>
      <c r="P188" s="295">
        <f>O188*H188</f>
        <v>0</v>
      </c>
      <c r="Q188" s="295">
        <v>0</v>
      </c>
      <c r="R188" s="295">
        <f>Q188*H188</f>
        <v>0</v>
      </c>
      <c r="S188" s="295">
        <v>0</v>
      </c>
      <c r="T188" s="29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1521</v>
      </c>
      <c r="AT188" s="240" t="s">
        <v>213</v>
      </c>
      <c r="AU188" s="240" t="s">
        <v>84</v>
      </c>
      <c r="AY188" s="17" t="s">
        <v>211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7" t="s">
        <v>82</v>
      </c>
      <c r="BK188" s="241">
        <f>ROUND(I188*H188,2)</f>
        <v>0</v>
      </c>
      <c r="BL188" s="17" t="s">
        <v>1521</v>
      </c>
      <c r="BM188" s="240" t="s">
        <v>1923</v>
      </c>
    </row>
    <row r="189" spans="1:31" s="2" customFormat="1" ht="6.95" customHeight="1">
      <c r="A189" s="38"/>
      <c r="B189" s="66"/>
      <c r="C189" s="67"/>
      <c r="D189" s="67"/>
      <c r="E189" s="67"/>
      <c r="F189" s="67"/>
      <c r="G189" s="67"/>
      <c r="H189" s="67"/>
      <c r="I189" s="67"/>
      <c r="J189" s="67"/>
      <c r="K189" s="67"/>
      <c r="L189" s="44"/>
      <c r="M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</row>
  </sheetData>
  <sheetProtection password="CC35" sheet="1" objects="1" scenarios="1" formatColumns="0" formatRows="0" autoFilter="0"/>
  <autoFilter ref="C132:K18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84</v>
      </c>
    </row>
    <row r="4" spans="2:46" s="1" customFormat="1" ht="24.95" customHeight="1">
      <c r="B4" s="20"/>
      <c r="D4" s="149" t="s">
        <v>163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Rekonstrukce silno a slaboproudé instalace, WC pro imobilní - ZŠ Ivanovice na Hané</v>
      </c>
      <c r="F7" s="151"/>
      <c r="G7" s="151"/>
      <c r="H7" s="151"/>
      <c r="L7" s="20"/>
    </row>
    <row r="8" spans="2:12" ht="12">
      <c r="B8" s="20"/>
      <c r="D8" s="151" t="s">
        <v>164</v>
      </c>
      <c r="L8" s="20"/>
    </row>
    <row r="9" spans="2:12" s="1" customFormat="1" ht="16.5" customHeight="1">
      <c r="B9" s="20"/>
      <c r="E9" s="152" t="s">
        <v>1500</v>
      </c>
      <c r="F9" s="1"/>
      <c r="G9" s="1"/>
      <c r="H9" s="1"/>
      <c r="L9" s="20"/>
    </row>
    <row r="10" spans="2:12" s="1" customFormat="1" ht="12" customHeight="1">
      <c r="B10" s="20"/>
      <c r="D10" s="151" t="s">
        <v>1501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1806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1503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30" customHeight="1">
      <c r="A13" s="38"/>
      <c r="B13" s="44"/>
      <c r="C13" s="38"/>
      <c r="D13" s="38"/>
      <c r="E13" s="153" t="s">
        <v>1924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2" t="s">
        <v>1</v>
      </c>
      <c r="G15" s="38"/>
      <c r="H15" s="38"/>
      <c r="I15" s="151" t="s">
        <v>19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2" t="s">
        <v>21</v>
      </c>
      <c r="G16" s="38"/>
      <c r="H16" s="38"/>
      <c r="I16" s="151" t="s">
        <v>22</v>
      </c>
      <c r="J16" s="154" t="str">
        <f>'Rekapitulace stavby'!AN8</f>
        <v>6. 12. 2023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2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2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2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2"/>
      <c r="G22" s="142"/>
      <c r="H22" s="142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2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2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2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2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2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2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ROUND(J132,2)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ROUND((SUM(BE132:BE146)),2)</f>
        <v>0</v>
      </c>
      <c r="G37" s="38"/>
      <c r="H37" s="38"/>
      <c r="I37" s="165">
        <v>0.21</v>
      </c>
      <c r="J37" s="164">
        <f>ROUND(((SUM(BE132:BE146))*I37),2)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40</v>
      </c>
      <c r="F38" s="164">
        <f>ROUND((SUM(BF132:BF146)),2)</f>
        <v>0</v>
      </c>
      <c r="G38" s="38"/>
      <c r="H38" s="38"/>
      <c r="I38" s="165">
        <v>0.12</v>
      </c>
      <c r="J38" s="164">
        <f>ROUND(((SUM(BF132:BF146))*I38),2)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41</v>
      </c>
      <c r="F39" s="164">
        <f>ROUND((SUM(BG132:BG146)),2)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42</v>
      </c>
      <c r="F40" s="164">
        <f>ROUND((SUM(BH132:BH146)),2)</f>
        <v>0</v>
      </c>
      <c r="G40" s="38"/>
      <c r="H40" s="38"/>
      <c r="I40" s="165">
        <v>0.12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43</v>
      </c>
      <c r="F41" s="164">
        <f>ROUND((SUM(BI132:BI146)),2)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Rekonstrukce silno a slaboproudé instalace, WC pro imobilní - ZŠ Ivanovice na Hané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164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1500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1501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7" t="s">
        <v>1806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1503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30" customHeight="1">
      <c r="A91" s="38"/>
      <c r="B91" s="39"/>
      <c r="C91" s="40"/>
      <c r="D91" s="40"/>
      <c r="E91" s="76" t="str">
        <f>E13</f>
        <v>2300103-033 - Elektro - učebna jazyků m.č.0.39 a kabinet cizích jazyků m.č.1.12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Ivanovice na Hané, ul. Tyršova  218/4</v>
      </c>
      <c r="G93" s="40"/>
      <c r="H93" s="40"/>
      <c r="I93" s="32" t="s">
        <v>22</v>
      </c>
      <c r="J93" s="79" t="str">
        <f>IF(J16="","",J16)</f>
        <v>6. 12. 2023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167</v>
      </c>
      <c r="D98" s="186"/>
      <c r="E98" s="186"/>
      <c r="F98" s="186"/>
      <c r="G98" s="186"/>
      <c r="H98" s="186"/>
      <c r="I98" s="186"/>
      <c r="J98" s="187" t="s">
        <v>168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169</v>
      </c>
      <c r="D100" s="40"/>
      <c r="E100" s="40"/>
      <c r="F100" s="40"/>
      <c r="G100" s="40"/>
      <c r="H100" s="40"/>
      <c r="I100" s="40"/>
      <c r="J100" s="110">
        <f>J132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170</v>
      </c>
    </row>
    <row r="101" spans="1:31" s="9" customFormat="1" ht="24.95" customHeight="1">
      <c r="A101" s="9"/>
      <c r="B101" s="189"/>
      <c r="C101" s="190"/>
      <c r="D101" s="191" t="s">
        <v>1704</v>
      </c>
      <c r="E101" s="192"/>
      <c r="F101" s="192"/>
      <c r="G101" s="192"/>
      <c r="H101" s="192"/>
      <c r="I101" s="192"/>
      <c r="J101" s="193">
        <f>J133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1705</v>
      </c>
      <c r="E102" s="197"/>
      <c r="F102" s="197"/>
      <c r="G102" s="197"/>
      <c r="H102" s="197"/>
      <c r="I102" s="197"/>
      <c r="J102" s="198">
        <f>J134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9"/>
      <c r="C103" s="190"/>
      <c r="D103" s="191" t="s">
        <v>171</v>
      </c>
      <c r="E103" s="192"/>
      <c r="F103" s="192"/>
      <c r="G103" s="192"/>
      <c r="H103" s="192"/>
      <c r="I103" s="192"/>
      <c r="J103" s="193">
        <f>J136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5"/>
      <c r="C104" s="133"/>
      <c r="D104" s="196" t="s">
        <v>176</v>
      </c>
      <c r="E104" s="197"/>
      <c r="F104" s="197"/>
      <c r="G104" s="197"/>
      <c r="H104" s="197"/>
      <c r="I104" s="197"/>
      <c r="J104" s="198">
        <f>J137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9"/>
      <c r="C105" s="190"/>
      <c r="D105" s="191" t="s">
        <v>1700</v>
      </c>
      <c r="E105" s="192"/>
      <c r="F105" s="192"/>
      <c r="G105" s="192"/>
      <c r="H105" s="192"/>
      <c r="I105" s="192"/>
      <c r="J105" s="193">
        <f>J139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5"/>
      <c r="C106" s="133"/>
      <c r="D106" s="196" t="s">
        <v>1701</v>
      </c>
      <c r="E106" s="197"/>
      <c r="F106" s="197"/>
      <c r="G106" s="197"/>
      <c r="H106" s="197"/>
      <c r="I106" s="197"/>
      <c r="J106" s="198">
        <f>J140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1702</v>
      </c>
      <c r="E107" s="197"/>
      <c r="F107" s="197"/>
      <c r="G107" s="197"/>
      <c r="H107" s="197"/>
      <c r="I107" s="197"/>
      <c r="J107" s="198">
        <f>J143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1703</v>
      </c>
      <c r="E108" s="197"/>
      <c r="F108" s="197"/>
      <c r="G108" s="197"/>
      <c r="H108" s="197"/>
      <c r="I108" s="197"/>
      <c r="J108" s="198">
        <f>J145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196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25" customHeight="1">
      <c r="A118" s="38"/>
      <c r="B118" s="39"/>
      <c r="C118" s="40"/>
      <c r="D118" s="40"/>
      <c r="E118" s="184" t="str">
        <f>E7</f>
        <v>Rekonstrukce silno a slaboproudé instalace, WC pro imobilní - ZŠ Ivanovice na Hané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2:12" s="1" customFormat="1" ht="12" customHeight="1">
      <c r="B119" s="21"/>
      <c r="C119" s="32" t="s">
        <v>164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2:12" s="1" customFormat="1" ht="16.5" customHeight="1">
      <c r="B120" s="21"/>
      <c r="C120" s="22"/>
      <c r="D120" s="22"/>
      <c r="E120" s="184" t="s">
        <v>1500</v>
      </c>
      <c r="F120" s="22"/>
      <c r="G120" s="22"/>
      <c r="H120" s="22"/>
      <c r="I120" s="22"/>
      <c r="J120" s="22"/>
      <c r="K120" s="22"/>
      <c r="L120" s="20"/>
    </row>
    <row r="121" spans="2:12" s="1" customFormat="1" ht="12" customHeight="1">
      <c r="B121" s="21"/>
      <c r="C121" s="32" t="s">
        <v>1501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8"/>
      <c r="B122" s="39"/>
      <c r="C122" s="40"/>
      <c r="D122" s="40"/>
      <c r="E122" s="297" t="s">
        <v>1806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1503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30" customHeight="1">
      <c r="A124" s="38"/>
      <c r="B124" s="39"/>
      <c r="C124" s="40"/>
      <c r="D124" s="40"/>
      <c r="E124" s="76" t="str">
        <f>E13</f>
        <v>2300103-033 - Elektro - učebna jazyků m.č.0.39 a kabinet cizích jazyků m.č.1.12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F16</f>
        <v xml:space="preserve">Ivanovice na Hané, ul. Tyršova  218/4</v>
      </c>
      <c r="G126" s="40"/>
      <c r="H126" s="40"/>
      <c r="I126" s="32" t="s">
        <v>22</v>
      </c>
      <c r="J126" s="79" t="str">
        <f>IF(J16="","",J16)</f>
        <v>6. 12. 2023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24</v>
      </c>
      <c r="D128" s="40"/>
      <c r="E128" s="40"/>
      <c r="F128" s="27" t="str">
        <f>E19</f>
        <v xml:space="preserve"> </v>
      </c>
      <c r="G128" s="40"/>
      <c r="H128" s="40"/>
      <c r="I128" s="32" t="s">
        <v>30</v>
      </c>
      <c r="J128" s="36" t="str">
        <f>E25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IF(E22="","",E22)</f>
        <v>Vyplň údaj</v>
      </c>
      <c r="G129" s="40"/>
      <c r="H129" s="40"/>
      <c r="I129" s="32" t="s">
        <v>32</v>
      </c>
      <c r="J129" s="36" t="str">
        <f>E28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00"/>
      <c r="B131" s="201"/>
      <c r="C131" s="202" t="s">
        <v>197</v>
      </c>
      <c r="D131" s="203" t="s">
        <v>59</v>
      </c>
      <c r="E131" s="203" t="s">
        <v>55</v>
      </c>
      <c r="F131" s="203" t="s">
        <v>56</v>
      </c>
      <c r="G131" s="203" t="s">
        <v>198</v>
      </c>
      <c r="H131" s="203" t="s">
        <v>199</v>
      </c>
      <c r="I131" s="203" t="s">
        <v>200</v>
      </c>
      <c r="J131" s="204" t="s">
        <v>168</v>
      </c>
      <c r="K131" s="205" t="s">
        <v>201</v>
      </c>
      <c r="L131" s="206"/>
      <c r="M131" s="100" t="s">
        <v>1</v>
      </c>
      <c r="N131" s="101" t="s">
        <v>38</v>
      </c>
      <c r="O131" s="101" t="s">
        <v>202</v>
      </c>
      <c r="P131" s="101" t="s">
        <v>203</v>
      </c>
      <c r="Q131" s="101" t="s">
        <v>204</v>
      </c>
      <c r="R131" s="101" t="s">
        <v>205</v>
      </c>
      <c r="S131" s="101" t="s">
        <v>206</v>
      </c>
      <c r="T131" s="102" t="s">
        <v>207</v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1:63" s="2" customFormat="1" ht="22.8" customHeight="1">
      <c r="A132" s="38"/>
      <c r="B132" s="39"/>
      <c r="C132" s="107" t="s">
        <v>208</v>
      </c>
      <c r="D132" s="40"/>
      <c r="E132" s="40"/>
      <c r="F132" s="40"/>
      <c r="G132" s="40"/>
      <c r="H132" s="40"/>
      <c r="I132" s="40"/>
      <c r="J132" s="207">
        <f>BK132</f>
        <v>0</v>
      </c>
      <c r="K132" s="40"/>
      <c r="L132" s="44"/>
      <c r="M132" s="103"/>
      <c r="N132" s="208"/>
      <c r="O132" s="104"/>
      <c r="P132" s="209">
        <f>P133+P136+P139</f>
        <v>0</v>
      </c>
      <c r="Q132" s="104"/>
      <c r="R132" s="209">
        <f>R133+R136+R139</f>
        <v>0</v>
      </c>
      <c r="S132" s="104"/>
      <c r="T132" s="210">
        <f>T133+T136+T139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73</v>
      </c>
      <c r="AU132" s="17" t="s">
        <v>170</v>
      </c>
      <c r="BK132" s="211">
        <f>BK133+BK136+BK139</f>
        <v>0</v>
      </c>
    </row>
    <row r="133" spans="1:63" s="12" customFormat="1" ht="25.9" customHeight="1">
      <c r="A133" s="12"/>
      <c r="B133" s="212"/>
      <c r="C133" s="213"/>
      <c r="D133" s="214" t="s">
        <v>73</v>
      </c>
      <c r="E133" s="215" t="s">
        <v>1730</v>
      </c>
      <c r="F133" s="215" t="s">
        <v>1731</v>
      </c>
      <c r="G133" s="213"/>
      <c r="H133" s="213"/>
      <c r="I133" s="216"/>
      <c r="J133" s="217">
        <f>BK133</f>
        <v>0</v>
      </c>
      <c r="K133" s="213"/>
      <c r="L133" s="218"/>
      <c r="M133" s="219"/>
      <c r="N133" s="220"/>
      <c r="O133" s="220"/>
      <c r="P133" s="221">
        <f>P134</f>
        <v>0</v>
      </c>
      <c r="Q133" s="220"/>
      <c r="R133" s="221">
        <f>R134</f>
        <v>0</v>
      </c>
      <c r="S133" s="220"/>
      <c r="T133" s="222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82</v>
      </c>
      <c r="AT133" s="224" t="s">
        <v>73</v>
      </c>
      <c r="AU133" s="224" t="s">
        <v>74</v>
      </c>
      <c r="AY133" s="223" t="s">
        <v>211</v>
      </c>
      <c r="BK133" s="225">
        <f>BK134</f>
        <v>0</v>
      </c>
    </row>
    <row r="134" spans="1:63" s="12" customFormat="1" ht="22.8" customHeight="1">
      <c r="A134" s="12"/>
      <c r="B134" s="212"/>
      <c r="C134" s="213"/>
      <c r="D134" s="214" t="s">
        <v>73</v>
      </c>
      <c r="E134" s="226" t="s">
        <v>1732</v>
      </c>
      <c r="F134" s="226" t="s">
        <v>1733</v>
      </c>
      <c r="G134" s="213"/>
      <c r="H134" s="213"/>
      <c r="I134" s="216"/>
      <c r="J134" s="227">
        <f>BK134</f>
        <v>0</v>
      </c>
      <c r="K134" s="213"/>
      <c r="L134" s="218"/>
      <c r="M134" s="219"/>
      <c r="N134" s="220"/>
      <c r="O134" s="220"/>
      <c r="P134" s="221">
        <f>P135</f>
        <v>0</v>
      </c>
      <c r="Q134" s="220"/>
      <c r="R134" s="221">
        <f>R135</f>
        <v>0</v>
      </c>
      <c r="S134" s="220"/>
      <c r="T134" s="222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82</v>
      </c>
      <c r="AT134" s="224" t="s">
        <v>73</v>
      </c>
      <c r="AU134" s="224" t="s">
        <v>82</v>
      </c>
      <c r="AY134" s="223" t="s">
        <v>211</v>
      </c>
      <c r="BK134" s="225">
        <f>BK135</f>
        <v>0</v>
      </c>
    </row>
    <row r="135" spans="1:65" s="2" customFormat="1" ht="24.15" customHeight="1">
      <c r="A135" s="38"/>
      <c r="B135" s="39"/>
      <c r="C135" s="228" t="s">
        <v>244</v>
      </c>
      <c r="D135" s="228" t="s">
        <v>213</v>
      </c>
      <c r="E135" s="229" t="s">
        <v>1734</v>
      </c>
      <c r="F135" s="230" t="s">
        <v>1735</v>
      </c>
      <c r="G135" s="231" t="s">
        <v>274</v>
      </c>
      <c r="H135" s="232">
        <v>1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39</v>
      </c>
      <c r="O135" s="91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217</v>
      </c>
      <c r="AT135" s="240" t="s">
        <v>213</v>
      </c>
      <c r="AU135" s="240" t="s">
        <v>84</v>
      </c>
      <c r="AY135" s="17" t="s">
        <v>211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82</v>
      </c>
      <c r="BK135" s="241">
        <f>ROUND(I135*H135,2)</f>
        <v>0</v>
      </c>
      <c r="BL135" s="17" t="s">
        <v>217</v>
      </c>
      <c r="BM135" s="240" t="s">
        <v>1925</v>
      </c>
    </row>
    <row r="136" spans="1:63" s="12" customFormat="1" ht="25.9" customHeight="1">
      <c r="A136" s="12"/>
      <c r="B136" s="212"/>
      <c r="C136" s="213"/>
      <c r="D136" s="214" t="s">
        <v>73</v>
      </c>
      <c r="E136" s="215" t="s">
        <v>209</v>
      </c>
      <c r="F136" s="215" t="s">
        <v>210</v>
      </c>
      <c r="G136" s="213"/>
      <c r="H136" s="213"/>
      <c r="I136" s="216"/>
      <c r="J136" s="217">
        <f>BK136</f>
        <v>0</v>
      </c>
      <c r="K136" s="213"/>
      <c r="L136" s="218"/>
      <c r="M136" s="219"/>
      <c r="N136" s="220"/>
      <c r="O136" s="220"/>
      <c r="P136" s="221">
        <f>P137</f>
        <v>0</v>
      </c>
      <c r="Q136" s="220"/>
      <c r="R136" s="221">
        <f>R137</f>
        <v>0</v>
      </c>
      <c r="S136" s="220"/>
      <c r="T136" s="222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82</v>
      </c>
      <c r="AT136" s="224" t="s">
        <v>73</v>
      </c>
      <c r="AU136" s="224" t="s">
        <v>74</v>
      </c>
      <c r="AY136" s="223" t="s">
        <v>211</v>
      </c>
      <c r="BK136" s="225">
        <f>BK137</f>
        <v>0</v>
      </c>
    </row>
    <row r="137" spans="1:63" s="12" customFormat="1" ht="22.8" customHeight="1">
      <c r="A137" s="12"/>
      <c r="B137" s="212"/>
      <c r="C137" s="213"/>
      <c r="D137" s="214" t="s">
        <v>73</v>
      </c>
      <c r="E137" s="226" t="s">
        <v>264</v>
      </c>
      <c r="F137" s="226" t="s">
        <v>472</v>
      </c>
      <c r="G137" s="213"/>
      <c r="H137" s="213"/>
      <c r="I137" s="216"/>
      <c r="J137" s="227">
        <f>BK137</f>
        <v>0</v>
      </c>
      <c r="K137" s="213"/>
      <c r="L137" s="218"/>
      <c r="M137" s="219"/>
      <c r="N137" s="220"/>
      <c r="O137" s="220"/>
      <c r="P137" s="221">
        <f>P138</f>
        <v>0</v>
      </c>
      <c r="Q137" s="220"/>
      <c r="R137" s="221">
        <f>R138</f>
        <v>0</v>
      </c>
      <c r="S137" s="220"/>
      <c r="T137" s="222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82</v>
      </c>
      <c r="AT137" s="224" t="s">
        <v>73</v>
      </c>
      <c r="AU137" s="224" t="s">
        <v>82</v>
      </c>
      <c r="AY137" s="223" t="s">
        <v>211</v>
      </c>
      <c r="BK137" s="225">
        <f>BK138</f>
        <v>0</v>
      </c>
    </row>
    <row r="138" spans="1:65" s="2" customFormat="1" ht="33" customHeight="1">
      <c r="A138" s="38"/>
      <c r="B138" s="39"/>
      <c r="C138" s="228" t="s">
        <v>82</v>
      </c>
      <c r="D138" s="228" t="s">
        <v>213</v>
      </c>
      <c r="E138" s="229" t="s">
        <v>1706</v>
      </c>
      <c r="F138" s="230" t="s">
        <v>1707</v>
      </c>
      <c r="G138" s="231" t="s">
        <v>1708</v>
      </c>
      <c r="H138" s="232">
        <v>1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39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217</v>
      </c>
      <c r="AT138" s="240" t="s">
        <v>213</v>
      </c>
      <c r="AU138" s="240" t="s">
        <v>84</v>
      </c>
      <c r="AY138" s="17" t="s">
        <v>211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82</v>
      </c>
      <c r="BK138" s="241">
        <f>ROUND(I138*H138,2)</f>
        <v>0</v>
      </c>
      <c r="BL138" s="17" t="s">
        <v>217</v>
      </c>
      <c r="BM138" s="240" t="s">
        <v>1926</v>
      </c>
    </row>
    <row r="139" spans="1:63" s="12" customFormat="1" ht="25.9" customHeight="1">
      <c r="A139" s="12"/>
      <c r="B139" s="212"/>
      <c r="C139" s="213"/>
      <c r="D139" s="214" t="s">
        <v>73</v>
      </c>
      <c r="E139" s="215" t="s">
        <v>1710</v>
      </c>
      <c r="F139" s="215" t="s">
        <v>1711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P140+P143+P145</f>
        <v>0</v>
      </c>
      <c r="Q139" s="220"/>
      <c r="R139" s="221">
        <f>R140+R143+R145</f>
        <v>0</v>
      </c>
      <c r="S139" s="220"/>
      <c r="T139" s="222">
        <f>T140+T143+T145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84</v>
      </c>
      <c r="AT139" s="224" t="s">
        <v>73</v>
      </c>
      <c r="AU139" s="224" t="s">
        <v>74</v>
      </c>
      <c r="AY139" s="223" t="s">
        <v>211</v>
      </c>
      <c r="BK139" s="225">
        <f>BK140+BK143+BK145</f>
        <v>0</v>
      </c>
    </row>
    <row r="140" spans="1:63" s="12" customFormat="1" ht="22.8" customHeight="1">
      <c r="A140" s="12"/>
      <c r="B140" s="212"/>
      <c r="C140" s="213"/>
      <c r="D140" s="214" t="s">
        <v>73</v>
      </c>
      <c r="E140" s="226" t="s">
        <v>1712</v>
      </c>
      <c r="F140" s="226" t="s">
        <v>1713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SUM(P141:P142)</f>
        <v>0</v>
      </c>
      <c r="Q140" s="220"/>
      <c r="R140" s="221">
        <f>SUM(R141:R142)</f>
        <v>0</v>
      </c>
      <c r="S140" s="220"/>
      <c r="T140" s="222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82</v>
      </c>
      <c r="AT140" s="224" t="s">
        <v>73</v>
      </c>
      <c r="AU140" s="224" t="s">
        <v>82</v>
      </c>
      <c r="AY140" s="223" t="s">
        <v>211</v>
      </c>
      <c r="BK140" s="225">
        <f>SUM(BK141:BK142)</f>
        <v>0</v>
      </c>
    </row>
    <row r="141" spans="1:65" s="2" customFormat="1" ht="37.8" customHeight="1">
      <c r="A141" s="38"/>
      <c r="B141" s="39"/>
      <c r="C141" s="228" t="s">
        <v>217</v>
      </c>
      <c r="D141" s="228" t="s">
        <v>213</v>
      </c>
      <c r="E141" s="229" t="s">
        <v>1714</v>
      </c>
      <c r="F141" s="230" t="s">
        <v>1715</v>
      </c>
      <c r="G141" s="231" t="s">
        <v>1106</v>
      </c>
      <c r="H141" s="232">
        <v>1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39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217</v>
      </c>
      <c r="AT141" s="240" t="s">
        <v>213</v>
      </c>
      <c r="AU141" s="240" t="s">
        <v>84</v>
      </c>
      <c r="AY141" s="17" t="s">
        <v>211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82</v>
      </c>
      <c r="BK141" s="241">
        <f>ROUND(I141*H141,2)</f>
        <v>0</v>
      </c>
      <c r="BL141" s="17" t="s">
        <v>217</v>
      </c>
      <c r="BM141" s="240" t="s">
        <v>1927</v>
      </c>
    </row>
    <row r="142" spans="1:65" s="2" customFormat="1" ht="66.75" customHeight="1">
      <c r="A142" s="38"/>
      <c r="B142" s="39"/>
      <c r="C142" s="280" t="s">
        <v>239</v>
      </c>
      <c r="D142" s="280" t="s">
        <v>258</v>
      </c>
      <c r="E142" s="281" t="s">
        <v>1717</v>
      </c>
      <c r="F142" s="282" t="s">
        <v>1718</v>
      </c>
      <c r="G142" s="283" t="s">
        <v>274</v>
      </c>
      <c r="H142" s="284">
        <v>10</v>
      </c>
      <c r="I142" s="285"/>
      <c r="J142" s="286">
        <f>ROUND(I142*H142,2)</f>
        <v>0</v>
      </c>
      <c r="K142" s="287"/>
      <c r="L142" s="288"/>
      <c r="M142" s="289" t="s">
        <v>1</v>
      </c>
      <c r="N142" s="290" t="s">
        <v>39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257</v>
      </c>
      <c r="AT142" s="240" t="s">
        <v>258</v>
      </c>
      <c r="AU142" s="240" t="s">
        <v>84</v>
      </c>
      <c r="AY142" s="17" t="s">
        <v>211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82</v>
      </c>
      <c r="BK142" s="241">
        <f>ROUND(I142*H142,2)</f>
        <v>0</v>
      </c>
      <c r="BL142" s="17" t="s">
        <v>217</v>
      </c>
      <c r="BM142" s="240" t="s">
        <v>1928</v>
      </c>
    </row>
    <row r="143" spans="1:63" s="12" customFormat="1" ht="22.8" customHeight="1">
      <c r="A143" s="12"/>
      <c r="B143" s="212"/>
      <c r="C143" s="213"/>
      <c r="D143" s="214" t="s">
        <v>73</v>
      </c>
      <c r="E143" s="226" t="s">
        <v>1720</v>
      </c>
      <c r="F143" s="226" t="s">
        <v>1721</v>
      </c>
      <c r="G143" s="213"/>
      <c r="H143" s="213"/>
      <c r="I143" s="216"/>
      <c r="J143" s="227">
        <f>BK143</f>
        <v>0</v>
      </c>
      <c r="K143" s="213"/>
      <c r="L143" s="218"/>
      <c r="M143" s="219"/>
      <c r="N143" s="220"/>
      <c r="O143" s="220"/>
      <c r="P143" s="221">
        <f>P144</f>
        <v>0</v>
      </c>
      <c r="Q143" s="220"/>
      <c r="R143" s="221">
        <f>R144</f>
        <v>0</v>
      </c>
      <c r="S143" s="220"/>
      <c r="T143" s="222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84</v>
      </c>
      <c r="AT143" s="224" t="s">
        <v>73</v>
      </c>
      <c r="AU143" s="224" t="s">
        <v>82</v>
      </c>
      <c r="AY143" s="223" t="s">
        <v>211</v>
      </c>
      <c r="BK143" s="225">
        <f>BK144</f>
        <v>0</v>
      </c>
    </row>
    <row r="144" spans="1:65" s="2" customFormat="1" ht="49.05" customHeight="1">
      <c r="A144" s="38"/>
      <c r="B144" s="39"/>
      <c r="C144" s="228" t="s">
        <v>94</v>
      </c>
      <c r="D144" s="228" t="s">
        <v>213</v>
      </c>
      <c r="E144" s="229" t="s">
        <v>1722</v>
      </c>
      <c r="F144" s="230" t="s">
        <v>1723</v>
      </c>
      <c r="G144" s="231" t="s">
        <v>1106</v>
      </c>
      <c r="H144" s="232">
        <v>1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39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310</v>
      </c>
      <c r="AT144" s="240" t="s">
        <v>213</v>
      </c>
      <c r="AU144" s="240" t="s">
        <v>84</v>
      </c>
      <c r="AY144" s="17" t="s">
        <v>211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82</v>
      </c>
      <c r="BK144" s="241">
        <f>ROUND(I144*H144,2)</f>
        <v>0</v>
      </c>
      <c r="BL144" s="17" t="s">
        <v>310</v>
      </c>
      <c r="BM144" s="240" t="s">
        <v>1929</v>
      </c>
    </row>
    <row r="145" spans="1:63" s="12" customFormat="1" ht="22.8" customHeight="1">
      <c r="A145" s="12"/>
      <c r="B145" s="212"/>
      <c r="C145" s="213"/>
      <c r="D145" s="214" t="s">
        <v>73</v>
      </c>
      <c r="E145" s="226" t="s">
        <v>1725</v>
      </c>
      <c r="F145" s="226" t="s">
        <v>1726</v>
      </c>
      <c r="G145" s="213"/>
      <c r="H145" s="213"/>
      <c r="I145" s="216"/>
      <c r="J145" s="227">
        <f>BK145</f>
        <v>0</v>
      </c>
      <c r="K145" s="213"/>
      <c r="L145" s="218"/>
      <c r="M145" s="219"/>
      <c r="N145" s="220"/>
      <c r="O145" s="220"/>
      <c r="P145" s="221">
        <f>P146</f>
        <v>0</v>
      </c>
      <c r="Q145" s="220"/>
      <c r="R145" s="221">
        <f>R146</f>
        <v>0</v>
      </c>
      <c r="S145" s="220"/>
      <c r="T145" s="222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3" t="s">
        <v>84</v>
      </c>
      <c r="AT145" s="224" t="s">
        <v>73</v>
      </c>
      <c r="AU145" s="224" t="s">
        <v>82</v>
      </c>
      <c r="AY145" s="223" t="s">
        <v>211</v>
      </c>
      <c r="BK145" s="225">
        <f>BK146</f>
        <v>0</v>
      </c>
    </row>
    <row r="146" spans="1:65" s="2" customFormat="1" ht="49.05" customHeight="1">
      <c r="A146" s="38"/>
      <c r="B146" s="39"/>
      <c r="C146" s="228" t="s">
        <v>84</v>
      </c>
      <c r="D146" s="228" t="s">
        <v>213</v>
      </c>
      <c r="E146" s="229" t="s">
        <v>1727</v>
      </c>
      <c r="F146" s="230" t="s">
        <v>1728</v>
      </c>
      <c r="G146" s="231" t="s">
        <v>1106</v>
      </c>
      <c r="H146" s="232">
        <v>1</v>
      </c>
      <c r="I146" s="233"/>
      <c r="J146" s="234">
        <f>ROUND(I146*H146,2)</f>
        <v>0</v>
      </c>
      <c r="K146" s="235"/>
      <c r="L146" s="44"/>
      <c r="M146" s="292" t="s">
        <v>1</v>
      </c>
      <c r="N146" s="293" t="s">
        <v>39</v>
      </c>
      <c r="O146" s="294"/>
      <c r="P146" s="295">
        <f>O146*H146</f>
        <v>0</v>
      </c>
      <c r="Q146" s="295">
        <v>0</v>
      </c>
      <c r="R146" s="295">
        <f>Q146*H146</f>
        <v>0</v>
      </c>
      <c r="S146" s="295">
        <v>0</v>
      </c>
      <c r="T146" s="29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310</v>
      </c>
      <c r="AT146" s="240" t="s">
        <v>213</v>
      </c>
      <c r="AU146" s="240" t="s">
        <v>84</v>
      </c>
      <c r="AY146" s="17" t="s">
        <v>211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82</v>
      </c>
      <c r="BK146" s="241">
        <f>ROUND(I146*H146,2)</f>
        <v>0</v>
      </c>
      <c r="BL146" s="17" t="s">
        <v>310</v>
      </c>
      <c r="BM146" s="240" t="s">
        <v>1930</v>
      </c>
    </row>
    <row r="147" spans="1:31" s="2" customFormat="1" ht="6.95" customHeight="1">
      <c r="A147" s="38"/>
      <c r="B147" s="66"/>
      <c r="C147" s="67"/>
      <c r="D147" s="67"/>
      <c r="E147" s="67"/>
      <c r="F147" s="67"/>
      <c r="G147" s="67"/>
      <c r="H147" s="67"/>
      <c r="I147" s="67"/>
      <c r="J147" s="67"/>
      <c r="K147" s="67"/>
      <c r="L147" s="44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sheetProtection password="CC35" sheet="1" objects="1" scenarios="1" formatColumns="0" formatRows="0" autoFilter="0"/>
  <autoFilter ref="C131:K14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NTB-LUDVA\Admin</dc:creator>
  <cp:keywords/>
  <dc:description/>
  <cp:lastModifiedBy>NTB-LUDVA\Admin</cp:lastModifiedBy>
  <dcterms:created xsi:type="dcterms:W3CDTF">2024-04-10T18:54:58Z</dcterms:created>
  <dcterms:modified xsi:type="dcterms:W3CDTF">2024-04-10T18:55:18Z</dcterms:modified>
  <cp:category/>
  <cp:version/>
  <cp:contentType/>
  <cp:contentStatus/>
</cp:coreProperties>
</file>